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11250"/>
  </bookViews>
  <sheets>
    <sheet name="R-SC " sheetId="1" r:id="rId1"/>
    <sheet name="R-AS" sheetId="2" r:id="rId2"/>
    <sheet name="A3" sheetId="3" r:id="rId3"/>
    <sheet name="A4" sheetId="4" r:id="rId4"/>
    <sheet name="A7 " sheetId="5" r:id="rId5"/>
    <sheet name="C10" sheetId="6" r:id="rId6"/>
  </sheets>
  <externalReferences>
    <externalReference r:id="rId7"/>
    <externalReference r:id="rId8"/>
  </externalReferences>
  <definedNames>
    <definedName name="_xlnm.Print_Area" localSheetId="2">'A3'!$A$1:$H$54</definedName>
    <definedName name="_xlnm.Print_Area" localSheetId="3">'A4'!$A$1:$H$54</definedName>
    <definedName name="_xlnm.Print_Area" localSheetId="4">'A7 '!$A$1:$F$42</definedName>
    <definedName name="_xlnm.Print_Area" localSheetId="5">'C10'!$A$1:$F$46</definedName>
    <definedName name="_xlnm.Print_Area" localSheetId="1">'R-AS'!$A$1:$F$56</definedName>
    <definedName name="_xlnm.Print_Area" localSheetId="0">'R-SC '!$A$1:$F$80</definedName>
    <definedName name="Z_168FBAA1_6C62_11D4_9563_444553540000_.wvu.PrintArea" localSheetId="1" hidden="1">'R-AS'!$A$1:$F$55</definedName>
    <definedName name="Z_168FBAA1_6C62_11D4_9563_444553540000_.wvu.PrintArea" localSheetId="0" hidden="1">'R-SC '!$A$1:$F$72</definedName>
    <definedName name="Z_8A6A00A5_18BE_4F22_ACD9_5C986DAF7B96_.wvu.PrintArea" localSheetId="2" hidden="1">'A3'!$A$1:$H$55</definedName>
    <definedName name="Z_8A6A00A5_18BE_4F22_ACD9_5C986DAF7B96_.wvu.PrintArea" localSheetId="3" hidden="1">'A4'!$A$1:$H$54</definedName>
    <definedName name="Z_8A6A00A5_18BE_4F22_ACD9_5C986DAF7B96_.wvu.PrintArea" localSheetId="4" hidden="1">'A7 '!$A$1:$F$45</definedName>
    <definedName name="Z_8A6A00A5_18BE_4F22_ACD9_5C986DAF7B96_.wvu.PrintArea" localSheetId="5" hidden="1">'C10'!$A$1:$F$46</definedName>
    <definedName name="Z_8A6A00A5_18BE_4F22_ACD9_5C986DAF7B96_.wvu.PrintArea" localSheetId="1" hidden="1">'R-AS'!$A$1:$F$61</definedName>
    <definedName name="Z_8A6A00A5_18BE_4F22_ACD9_5C986DAF7B96_.wvu.PrintArea" localSheetId="0" hidden="1">'R-SC '!$A$1:$F$80</definedName>
    <definedName name="Z_8A6A00A5_18BE_4F22_ACD9_5C986DAF7B96_.wvu.Rows" localSheetId="3" hidden="1">'A4'!$15:$15,'A4'!$29:$29,'A4'!$43:$43</definedName>
  </definedNames>
  <calcPr calcId="125725" fullCalcOnLoad="1"/>
</workbook>
</file>

<file path=xl/calcChain.xml><?xml version="1.0" encoding="utf-8"?>
<calcChain xmlns="http://schemas.openxmlformats.org/spreadsheetml/2006/main">
  <c r="A14" i="6"/>
  <c r="A39" i="5"/>
  <c r="A37"/>
  <c r="A35"/>
  <c r="A33"/>
  <c r="A31"/>
  <c r="A29"/>
  <c r="A25"/>
  <c r="A23"/>
  <c r="A17"/>
  <c r="A14"/>
  <c r="C49" i="4"/>
  <c r="E46"/>
  <c r="D46"/>
  <c r="C46"/>
  <c r="B46"/>
  <c r="E45"/>
  <c r="D45"/>
  <c r="C45"/>
  <c r="B45"/>
  <c r="E44"/>
  <c r="D44"/>
  <c r="C44"/>
  <c r="B44"/>
  <c r="E43"/>
  <c r="D43"/>
  <c r="C43"/>
  <c r="B43"/>
  <c r="F33"/>
  <c r="F32"/>
  <c r="D32"/>
  <c r="F31"/>
  <c r="D31"/>
  <c r="F30"/>
  <c r="D30"/>
  <c r="F29"/>
  <c r="D29"/>
  <c r="D27"/>
  <c r="B27"/>
  <c r="F18"/>
  <c r="D18"/>
  <c r="F17"/>
  <c r="D17"/>
  <c r="F16"/>
  <c r="D16"/>
  <c r="F15"/>
  <c r="D15"/>
  <c r="A12"/>
  <c r="A40" s="1"/>
  <c r="G50" i="3"/>
  <c r="H50" s="1"/>
  <c r="E50"/>
  <c r="F50" s="1"/>
  <c r="C50"/>
  <c r="D50" s="1"/>
  <c r="G49"/>
  <c r="H49" s="1"/>
  <c r="E49"/>
  <c r="F49" s="1"/>
  <c r="C49"/>
  <c r="D49" s="1"/>
  <c r="G48"/>
  <c r="E48"/>
  <c r="C48"/>
  <c r="H47"/>
  <c r="G47"/>
  <c r="F47"/>
  <c r="E47"/>
  <c r="D47"/>
  <c r="C47"/>
  <c r="H46"/>
  <c r="G46"/>
  <c r="F46"/>
  <c r="E46"/>
  <c r="D46"/>
  <c r="C46"/>
  <c r="G45"/>
  <c r="E45"/>
  <c r="C45"/>
  <c r="O38"/>
  <c r="N38"/>
  <c r="M38"/>
  <c r="F36"/>
  <c r="G36" s="1"/>
  <c r="D36"/>
  <c r="E36" s="1"/>
  <c r="B36"/>
  <c r="C36" s="1"/>
  <c r="F35"/>
  <c r="G35" s="1"/>
  <c r="D35"/>
  <c r="E35" s="1"/>
  <c r="B35"/>
  <c r="C35" s="1"/>
  <c r="F34"/>
  <c r="G34" s="1"/>
  <c r="D34"/>
  <c r="E34" s="1"/>
  <c r="B34"/>
  <c r="C34" s="1"/>
  <c r="F33"/>
  <c r="G33" s="1"/>
  <c r="D33"/>
  <c r="E33" s="1"/>
  <c r="B33"/>
  <c r="C33" s="1"/>
  <c r="F32"/>
  <c r="G32" s="1"/>
  <c r="D32"/>
  <c r="E32" s="1"/>
  <c r="B32"/>
  <c r="C32" s="1"/>
  <c r="F31"/>
  <c r="G31" s="1"/>
  <c r="D31"/>
  <c r="E31" s="1"/>
  <c r="B31"/>
  <c r="C31" s="1"/>
  <c r="F20"/>
  <c r="G20" s="1"/>
  <c r="D20"/>
  <c r="E20" s="1"/>
  <c r="B20"/>
  <c r="C20" s="1"/>
  <c r="F19"/>
  <c r="G19" s="1"/>
  <c r="D19"/>
  <c r="E19" s="1"/>
  <c r="B19"/>
  <c r="C19" s="1"/>
  <c r="F18"/>
  <c r="G18" s="1"/>
  <c r="D18"/>
  <c r="E18" s="1"/>
  <c r="B18"/>
  <c r="C18" s="1"/>
  <c r="F17"/>
  <c r="G17" s="1"/>
  <c r="D17"/>
  <c r="E17" s="1"/>
  <c r="B17"/>
  <c r="C17" s="1"/>
  <c r="F16"/>
  <c r="G16" s="1"/>
  <c r="D16"/>
  <c r="E16" s="1"/>
  <c r="B16"/>
  <c r="C16" s="1"/>
  <c r="F15"/>
  <c r="G15" s="1"/>
  <c r="D15"/>
  <c r="E15" s="1"/>
  <c r="B15"/>
  <c r="C15" s="1"/>
  <c r="F14"/>
  <c r="G14" s="1"/>
  <c r="D14"/>
  <c r="E14" s="1"/>
  <c r="B14"/>
  <c r="C14" s="1"/>
  <c r="A10"/>
  <c r="F55" i="2"/>
  <c r="C55"/>
  <c r="F54"/>
  <c r="C54"/>
  <c r="E51"/>
  <c r="C51"/>
  <c r="E50"/>
  <c r="C50"/>
  <c r="D47"/>
  <c r="C47"/>
  <c r="D46"/>
  <c r="C46"/>
  <c r="D45"/>
  <c r="C45"/>
  <c r="D44"/>
  <c r="C44"/>
  <c r="F40"/>
  <c r="C40"/>
  <c r="F39"/>
  <c r="C39"/>
  <c r="E36"/>
  <c r="C36"/>
  <c r="E35"/>
  <c r="C35"/>
  <c r="D32"/>
  <c r="C32"/>
  <c r="D31"/>
  <c r="C31"/>
  <c r="D30"/>
  <c r="C30"/>
  <c r="D29"/>
  <c r="C29"/>
  <c r="F25"/>
  <c r="C25"/>
  <c r="F24"/>
  <c r="C24"/>
  <c r="E21"/>
  <c r="C21"/>
  <c r="E20"/>
  <c r="C20"/>
  <c r="D17"/>
  <c r="C17"/>
  <c r="D16"/>
  <c r="C16"/>
  <c r="D15"/>
  <c r="C15"/>
  <c r="D14"/>
  <c r="D157" s="1"/>
  <c r="C14"/>
  <c r="A9"/>
  <c r="F72" i="1"/>
  <c r="C72"/>
  <c r="F71"/>
  <c r="C71"/>
  <c r="E68"/>
  <c r="C68"/>
  <c r="E67"/>
  <c r="C67"/>
  <c r="D64"/>
  <c r="C64"/>
  <c r="D63"/>
  <c r="C63"/>
  <c r="D62"/>
  <c r="C62"/>
  <c r="D61"/>
  <c r="C61"/>
  <c r="F57"/>
  <c r="C57"/>
  <c r="F56"/>
  <c r="C56"/>
  <c r="E53"/>
  <c r="C53"/>
  <c r="E52"/>
  <c r="C52"/>
  <c r="D49"/>
  <c r="C49"/>
  <c r="D48"/>
  <c r="C48"/>
  <c r="D47"/>
  <c r="C47"/>
  <c r="D46"/>
  <c r="C46"/>
  <c r="F42"/>
  <c r="C42"/>
  <c r="F41"/>
  <c r="C41"/>
  <c r="E38"/>
  <c r="C38"/>
  <c r="E37"/>
  <c r="C37"/>
  <c r="D34"/>
  <c r="C34"/>
  <c r="D33"/>
  <c r="C33"/>
  <c r="D32"/>
  <c r="C32"/>
  <c r="D31"/>
  <c r="C31"/>
  <c r="F27"/>
  <c r="C27"/>
  <c r="F26"/>
  <c r="C26"/>
  <c r="E23"/>
  <c r="C23"/>
  <c r="E22"/>
  <c r="C22"/>
  <c r="D19"/>
  <c r="C19"/>
  <c r="D18"/>
  <c r="C18"/>
  <c r="D17"/>
  <c r="C17"/>
  <c r="D16"/>
  <c r="C16"/>
  <c r="A10"/>
</calcChain>
</file>

<file path=xl/comments1.xml><?xml version="1.0" encoding="utf-8"?>
<comments xmlns="http://schemas.openxmlformats.org/spreadsheetml/2006/main">
  <authors>
    <author>combustibles</author>
  </authors>
  <commentList>
    <comment ref="E34" authorId="0">
      <text>
        <r>
          <rPr>
            <b/>
            <sz val="8"/>
            <color indexed="81"/>
            <rFont val="Tahoma"/>
            <family val="2"/>
          </rPr>
          <t>combustibles: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<sst xmlns="http://schemas.openxmlformats.org/spreadsheetml/2006/main" count="457" uniqueCount="228">
  <si>
    <t>MINISTERIO DE ENERGÍA Y MINAS</t>
  </si>
  <si>
    <t>DIRECCIÓN GENERAL DE HIDROCARBUROS</t>
  </si>
  <si>
    <t>DEPARTAMENTO DE ANÁLISIS ECONÓMICO</t>
  </si>
  <si>
    <t>CUADRO 1</t>
  </si>
  <si>
    <t>PRECIOS DE COMBUSTIBLES EN ESTACIONES DE SERVICIO, ÁREA METROPOLITANA</t>
  </si>
  <si>
    <t>PRECIOS MAS BAJOS, PROMEDIO Y MAS ALTOS</t>
  </si>
  <si>
    <r>
      <t>MODALIDAD</t>
    </r>
    <r>
      <rPr>
        <b/>
        <sz val="11"/>
        <color indexed="8"/>
        <rFont val="Arial"/>
        <family val="2"/>
      </rPr>
      <t>:  SERVICIO COMPLETO</t>
    </r>
  </si>
  <si>
    <t>GASOLINA SUPER PLUS (95 OCTANOS) CON ADITIVO FMT</t>
  </si>
  <si>
    <t>Precios Q/galón</t>
  </si>
  <si>
    <t>Más</t>
  </si>
  <si>
    <t>No.</t>
  </si>
  <si>
    <t>Nombre de la Estación</t>
  </si>
  <si>
    <t>Dirección</t>
  </si>
  <si>
    <t>Bajos</t>
  </si>
  <si>
    <t>Prom.</t>
  </si>
  <si>
    <t>Altos</t>
  </si>
  <si>
    <t>Shell, Ega 2</t>
  </si>
  <si>
    <t>Shell, Estación El Estadio.</t>
  </si>
  <si>
    <t>Shell, Estación Jardines Asunción</t>
  </si>
  <si>
    <t>Shell, Estación San Cristobal.</t>
  </si>
  <si>
    <t>Shell El Cerrito</t>
  </si>
  <si>
    <t>Shell, Estación San Pedrito</t>
  </si>
  <si>
    <t>Shell, Estación Marte</t>
  </si>
  <si>
    <t>Shell, Estación El Naranjo</t>
  </si>
  <si>
    <t>Shell, Estación Majadas.</t>
  </si>
  <si>
    <t>Estación YAYA San Miguel</t>
  </si>
  <si>
    <t>Shell, Estación Alta Mira.</t>
  </si>
  <si>
    <t>Estación Okland.</t>
  </si>
  <si>
    <t>Shell Atanasio Tzul</t>
  </si>
  <si>
    <t>Texaco Trebol</t>
  </si>
  <si>
    <t>GASOLINA SUPERIOR (95 OCTANOS)</t>
  </si>
  <si>
    <t>Texaco, Estación Tivoli</t>
  </si>
  <si>
    <t>Texaco, Estación Bolivar</t>
  </si>
  <si>
    <t>Shell, Estación Las Brisas</t>
  </si>
  <si>
    <t>Sol, Estación El Socorro.</t>
  </si>
  <si>
    <t>Sol, Estación Las Jacarandas</t>
  </si>
  <si>
    <t>Puma, Estación, Niagara</t>
  </si>
  <si>
    <t>Puma, Estación Tulam Tzu</t>
  </si>
  <si>
    <t>Pacific Oil,  Gasolineras Superiores de Calidad No. 2.</t>
  </si>
  <si>
    <t>Estación Rivera</t>
  </si>
  <si>
    <t>GASOLINA REGULAR (88 OCTANOS)</t>
  </si>
  <si>
    <t>BV, Bella Vista</t>
  </si>
  <si>
    <t>Puma, Estación Las Charcas</t>
  </si>
  <si>
    <t>ACEITE COMBUSTIBLE DIESEL</t>
  </si>
  <si>
    <t>Makro Petapa</t>
  </si>
  <si>
    <t>Shell, Estación Carrillo.</t>
  </si>
  <si>
    <t>Puma, Estación Puerta Parada.</t>
  </si>
  <si>
    <t>Estación Don Arturo</t>
  </si>
  <si>
    <t>Shell, Liberación (Aeropuerto)</t>
  </si>
  <si>
    <t>Shell, Estación Diasa</t>
  </si>
  <si>
    <t>Fuente:  Departamento de Análisis Económico, Sección Precios de Combustibles.</t>
  </si>
  <si>
    <t xml:space="preserve">FMT  =  Friction Modifier Technology </t>
  </si>
  <si>
    <t xml:space="preserve"> </t>
  </si>
  <si>
    <t>CUADRO 2</t>
  </si>
  <si>
    <r>
      <t>MODALIDAD:</t>
    </r>
    <r>
      <rPr>
        <b/>
        <sz val="11"/>
        <color indexed="8"/>
        <rFont val="Arial"/>
        <family val="2"/>
      </rPr>
      <t xml:space="preserve">  AUTOSERVICIO</t>
    </r>
  </si>
  <si>
    <t>Pacific Oil, Combustibles del Lago No.7</t>
  </si>
  <si>
    <t>Shell Imperial</t>
  </si>
  <si>
    <t>Puma, Estación La Villa.</t>
  </si>
  <si>
    <t>Puma, Ecofull</t>
  </si>
  <si>
    <t>|</t>
  </si>
  <si>
    <t>GASOLINA REGULAR ( 88 OCTANOS)</t>
  </si>
  <si>
    <t>Puma, El Tesoro II</t>
  </si>
  <si>
    <t>Puma Tiger Market Aguilar Batres I</t>
  </si>
  <si>
    <t>Super Gas, Estación San Nicolas</t>
  </si>
  <si>
    <t>Puma, El Rodeo</t>
  </si>
  <si>
    <t>Shell, Estación Lomas del Norte</t>
  </si>
  <si>
    <t>Shell, Estación Bethania.</t>
  </si>
  <si>
    <t>Puma, Estación Los Proceres.</t>
  </si>
  <si>
    <t>Pacific Oil, Proceres</t>
  </si>
  <si>
    <t>+</t>
  </si>
  <si>
    <t xml:space="preserve">  </t>
  </si>
  <si>
    <t>CUADRO  5</t>
  </si>
  <si>
    <t>PRECIOS PROMEDIO POR MARCA</t>
  </si>
  <si>
    <t>ÁREA METROPOLITANA</t>
  </si>
  <si>
    <r>
      <t>MODALIDAD</t>
    </r>
    <r>
      <rPr>
        <b/>
        <sz val="9"/>
        <color indexed="8"/>
        <rFont val="Arial"/>
        <family val="2"/>
      </rPr>
      <t xml:space="preserve">:  </t>
    </r>
    <r>
      <rPr>
        <b/>
        <sz val="9"/>
        <color indexed="10"/>
        <rFont val="Arial"/>
        <family val="2"/>
      </rPr>
      <t>AUTOSERVICIO</t>
    </r>
  </si>
  <si>
    <r>
      <t xml:space="preserve">FUENTE: DEPARTAMENTO DE ANALISIS ECONÓMICO, </t>
    </r>
    <r>
      <rPr>
        <b/>
        <sz val="8"/>
        <color indexed="10"/>
        <rFont val="Arial"/>
        <family val="2"/>
      </rPr>
      <t>DIRECCIÓN GENERAL DE HIDROCARBUROS</t>
    </r>
    <r>
      <rPr>
        <sz val="8"/>
        <color indexed="10"/>
        <rFont val="Arial"/>
        <family val="2"/>
      </rPr>
      <t xml:space="preserve">  </t>
    </r>
  </si>
  <si>
    <t>Marcas</t>
  </si>
  <si>
    <t>G.Superior</t>
  </si>
  <si>
    <t>Variación</t>
  </si>
  <si>
    <t>G.Regular</t>
  </si>
  <si>
    <t>Diesel</t>
  </si>
  <si>
    <t>Q/Gal.</t>
  </si>
  <si>
    <t>Q/gal</t>
  </si>
  <si>
    <t>Shell</t>
  </si>
  <si>
    <t>PUMA</t>
  </si>
  <si>
    <t>Texaco</t>
  </si>
  <si>
    <t>PDV</t>
  </si>
  <si>
    <t>Super Gas</t>
  </si>
  <si>
    <t>Pacific Oil</t>
  </si>
  <si>
    <t>Independientes</t>
  </si>
  <si>
    <r>
      <t>Variación</t>
    </r>
    <r>
      <rPr>
        <sz val="9"/>
        <color indexed="8"/>
        <rFont val="Arial"/>
        <family val="2"/>
      </rPr>
      <t xml:space="preserve">:  </t>
    </r>
    <r>
      <rPr>
        <sz val="8"/>
        <color indexed="8"/>
        <rFont val="Arial"/>
        <family val="2"/>
      </rPr>
      <t>Es la diferencia del precio promedio actual por marca respecto a la semana anterior</t>
    </r>
  </si>
  <si>
    <t>.</t>
  </si>
  <si>
    <t>N/V: No vende</t>
  </si>
  <si>
    <t>CUADRO  6</t>
  </si>
  <si>
    <r>
      <t>MODALIDAD:</t>
    </r>
    <r>
      <rPr>
        <b/>
        <sz val="9"/>
        <color indexed="8"/>
        <rFont val="Arial"/>
        <family val="2"/>
      </rPr>
      <t xml:space="preserve">   </t>
    </r>
    <r>
      <rPr>
        <b/>
        <sz val="9"/>
        <color indexed="10"/>
        <rFont val="Arial"/>
        <family val="2"/>
      </rPr>
      <t>SERVICIO COMPLETO</t>
    </r>
  </si>
  <si>
    <t>SHELL</t>
  </si>
  <si>
    <t>TEXACO</t>
  </si>
  <si>
    <t xml:space="preserve">Pacific Oil, </t>
  </si>
  <si>
    <r>
      <t>Variación</t>
    </r>
    <r>
      <rPr>
        <sz val="9"/>
        <color indexed="8"/>
        <rFont val="Arial"/>
        <family val="2"/>
      </rPr>
      <t xml:space="preserve">: </t>
    </r>
    <r>
      <rPr>
        <sz val="8"/>
        <color indexed="8"/>
        <rFont val="Arial"/>
        <family val="2"/>
      </rPr>
      <t xml:space="preserve"> Es la diferencia del precio promedio actual por marca respecto a la semana anterior</t>
    </r>
  </si>
  <si>
    <t>CUADRO  7</t>
  </si>
  <si>
    <t>No. DE ESTACIONES QUE ESTAN ARRIBA Y ABAJO DEL PRECIO PROMEDIO</t>
  </si>
  <si>
    <t>G.  Superior</t>
  </si>
  <si>
    <t>G.  Regular</t>
  </si>
  <si>
    <t>Precio  promedio  Autoservicio</t>
  </si>
  <si>
    <t>Porcentaje</t>
  </si>
  <si>
    <t>Estaciones  arriba  del  promedio</t>
  </si>
  <si>
    <t>Estaciones  abajo  del  promedio</t>
  </si>
  <si>
    <t>Precio promedio Servicio Completo</t>
  </si>
  <si>
    <t>º</t>
  </si>
  <si>
    <t>CUADRO  8</t>
  </si>
  <si>
    <t>COMPARACIÓN PRECIOS PROMEDIO ACTUALES CON PRECIOS PROMEDIO SEMANA ANTERIOR</t>
  </si>
  <si>
    <t>Producto</t>
  </si>
  <si>
    <t>Monitoreo Anterior:                      02 febrero 2015</t>
  </si>
  <si>
    <t>Monitoreo Actual:                          09 febrero 2015</t>
  </si>
  <si>
    <t>Diferencia</t>
  </si>
  <si>
    <t>Super 95 FMT</t>
  </si>
  <si>
    <t>Superior 95</t>
  </si>
  <si>
    <t>Regular</t>
  </si>
  <si>
    <r>
      <t xml:space="preserve">FUENTE: DEPARTAMENTO DE ANÁLISIS ECONÓMICO, </t>
    </r>
    <r>
      <rPr>
        <b/>
        <sz val="8"/>
        <color indexed="10"/>
        <rFont val="Arial"/>
        <family val="2"/>
      </rPr>
      <t>DIRECCIÓN GENERAL DE HIDROCARBUROS</t>
    </r>
    <r>
      <rPr>
        <sz val="8"/>
        <color indexed="10"/>
        <rFont val="Arial"/>
        <family val="2"/>
      </rPr>
      <t xml:space="preserve">  </t>
    </r>
  </si>
  <si>
    <t>CUADRO  9</t>
  </si>
  <si>
    <r>
      <t>MODALIDAD:</t>
    </r>
    <r>
      <rPr>
        <b/>
        <sz val="9"/>
        <color indexed="8"/>
        <rFont val="Arial"/>
        <family val="2"/>
      </rPr>
      <t xml:space="preserve"> </t>
    </r>
    <r>
      <rPr>
        <b/>
        <sz val="9"/>
        <color indexed="10"/>
        <rFont val="Arial"/>
        <family val="2"/>
      </rPr>
      <t xml:space="preserve"> SERVICIO COMPLETO</t>
    </r>
  </si>
  <si>
    <t>Kerosina</t>
  </si>
  <si>
    <t>CUADRO  10</t>
  </si>
  <si>
    <t>PRECIOS MAS ALTOS Y MAS BAJOS, POR PRODUCTO</t>
  </si>
  <si>
    <t>Autoservicio</t>
  </si>
  <si>
    <t>Servicio Completo</t>
  </si>
  <si>
    <t>Más Altos</t>
  </si>
  <si>
    <t>Más Bajos</t>
  </si>
  <si>
    <t>N/V</t>
  </si>
  <si>
    <t>Tipo de cambio del día:</t>
  </si>
  <si>
    <t>Quetzales/$US Dólar</t>
  </si>
  <si>
    <t>CUADRO  13</t>
  </si>
  <si>
    <t xml:space="preserve">GASOLINERAS CON LOS PRECIOS MAS BAJOS </t>
  </si>
  <si>
    <r>
      <t>MODALIDAD</t>
    </r>
    <r>
      <rPr>
        <b/>
        <sz val="10"/>
        <color indexed="8"/>
        <rFont val="Arial"/>
        <family val="2"/>
      </rPr>
      <t>:  AUTOSERVICIO</t>
    </r>
  </si>
  <si>
    <t xml:space="preserve">FUENTE: DEPARTAMENTO DE ANALISIS ECONÓMICO, DIRECCIÓN GENERAL DE HIDROCARBUROS  </t>
  </si>
  <si>
    <t>SUPERIOR</t>
  </si>
  <si>
    <t>REGULAR</t>
  </si>
  <si>
    <t>DIESEL</t>
  </si>
  <si>
    <t>NOMBRE DE ESTACIÓN</t>
  </si>
  <si>
    <t>DIRECCIÓN</t>
  </si>
  <si>
    <t>Q./GALÓN</t>
  </si>
  <si>
    <t>Diagonal 14, 20-01 zona 5.</t>
  </si>
  <si>
    <t>Calzada  Aguilar Batres, 13-75 Zona 12</t>
  </si>
  <si>
    <t>Km. 6.5 Ruta al Atlántico, zona 18</t>
  </si>
  <si>
    <t>Avenida Amatitlán 47-20, Zona 11</t>
  </si>
  <si>
    <t>Coinpesa, Roosevelt</t>
  </si>
  <si>
    <t>Calzada Roosevelt, 10-40, zona 7.</t>
  </si>
  <si>
    <t>Shell, Urdas (El Roble)</t>
  </si>
  <si>
    <t>11 Av.37-57 zona 11,</t>
  </si>
  <si>
    <t>Boulevard El Naranjo, zona 4, Mixco</t>
  </si>
  <si>
    <t>35 Calle 11-07, zona 11.</t>
  </si>
  <si>
    <t>Puma, Estación Miraflores.</t>
  </si>
  <si>
    <t>Diagonal 22, 22-12, Periférico, zona 11</t>
  </si>
  <si>
    <t>Puma, Estación San Miguel</t>
  </si>
  <si>
    <t>9na. Calle, 14-00, zona 7, Col. Castillo Lara</t>
  </si>
  <si>
    <t>Puma, Estación La Joya</t>
  </si>
  <si>
    <t>27 Calle final, 39-39 zona 5.</t>
  </si>
  <si>
    <t>Super Gas, Villa Nueva</t>
  </si>
  <si>
    <t>Centro Comercial Walmark, Villa Nueva</t>
  </si>
  <si>
    <t>Super Gas, Hiper Paiz Roosevelt</t>
  </si>
  <si>
    <t>Calzada Roosevelt, CC Hiperpaiz, zona 11</t>
  </si>
  <si>
    <t>Bosques de San Nicolas, Hiper Paiz El Naranjo</t>
  </si>
  <si>
    <t>Estaciòn Blue Star</t>
  </si>
  <si>
    <t>23a. Av. 31-01, Zona 12</t>
  </si>
  <si>
    <t>Cal. San Juan 45-25 Zona 7, Col. Nueva</t>
  </si>
  <si>
    <t>Trebol y Aguilar Batez, 4-15 Zoma 12</t>
  </si>
  <si>
    <t>Puma, Estación, Trigal</t>
  </si>
  <si>
    <t>2 Ca. 14-01, zona 15, Tecún Uman.</t>
  </si>
  <si>
    <t>n/v</t>
  </si>
  <si>
    <t>Puma, Estación Landívar</t>
  </si>
  <si>
    <t>Boulevar Jacarandas, Col. Vista Hermosa, Zona 15</t>
  </si>
  <si>
    <t>N/v</t>
  </si>
  <si>
    <t>18 Avenida 1-72, zona 15, Vista Hermosa II</t>
  </si>
  <si>
    <t>18 calle 19-62, zona 10</t>
  </si>
  <si>
    <t>Shell, Estación San Cristobal I</t>
  </si>
  <si>
    <t>3ra. Calle 24-06 zona 8, San Cristobal</t>
  </si>
  <si>
    <t>Puma, Estación Marti II.</t>
  </si>
  <si>
    <t>Calle Marti, 13-95, zona 6.</t>
  </si>
  <si>
    <t>Texaco, Estación Atlántico.</t>
  </si>
  <si>
    <t>Km. 14.5 Ruta al Atlántico, zona 17</t>
  </si>
  <si>
    <t>12 Avenida y 17 Calle 12-16, zona 5</t>
  </si>
  <si>
    <t>NV:  NO VENDE.</t>
  </si>
  <si>
    <t>CUADRO  16</t>
  </si>
  <si>
    <r>
      <t>MODALIDAD</t>
    </r>
    <r>
      <rPr>
        <b/>
        <sz val="10"/>
        <color indexed="8"/>
        <rFont val="Arial"/>
        <family val="2"/>
      </rPr>
      <t>:  SERVICIO COMPLETO</t>
    </r>
  </si>
  <si>
    <t xml:space="preserve">Calzada Mateo Flores 11-85 Zona 3 de Mixco </t>
  </si>
  <si>
    <t>Estación, Velotax</t>
  </si>
  <si>
    <t>Km. 8.5 Ruta al Atlántico, zona 17</t>
  </si>
  <si>
    <t xml:space="preserve">Estacion Aro </t>
  </si>
  <si>
    <t xml:space="preserve">Km. 15.5 Carretera al Pacifico </t>
  </si>
  <si>
    <t>Gasolinera Siboney</t>
  </si>
  <si>
    <t>Km. 18, Carretera a San Jose Pinula</t>
  </si>
  <si>
    <t>Gasolinera Siboney II</t>
  </si>
  <si>
    <t>Km. 18.2, Carretera a San Jose Pinula</t>
  </si>
  <si>
    <t>Av. Petapa 25-25 zona 12</t>
  </si>
  <si>
    <t>PUMA, Estacion Villa Hermosa</t>
  </si>
  <si>
    <t>Calzada Villa Hermosa, 23 Calle 19-00, San Miguel Petapa</t>
  </si>
  <si>
    <t>PDV Chicaman</t>
  </si>
  <si>
    <t>Boulevard Justo Rufino Barrios, Zona 21</t>
  </si>
  <si>
    <t>10 ma. Avenida 1-60, zona 4.</t>
  </si>
  <si>
    <t>Puma, Cinco calles</t>
  </si>
  <si>
    <t>Avenida Bolivar 20-12, zona 1</t>
  </si>
  <si>
    <t>Puma, Estación el Trebol</t>
  </si>
  <si>
    <t>Av. Bolivar 36-30 Zona 3</t>
  </si>
  <si>
    <t xml:space="preserve">Pacific Oil, Blu Fer </t>
  </si>
  <si>
    <t xml:space="preserve">Km. 17, Carretera a San Jose Pinula, </t>
  </si>
  <si>
    <t>Texaco, Estación Texamixco.</t>
  </si>
  <si>
    <t>Calzada Roosevelt, Km 16.5, Mixco.</t>
  </si>
  <si>
    <t>Pacific Oil, Estación Tara</t>
  </si>
  <si>
    <t>Km. 16.3, Ruta a San Juan Sac. Mixco.</t>
  </si>
  <si>
    <t>Av. Castellana 35-32, zona 8</t>
  </si>
  <si>
    <t>Puma, Estación Arcoma</t>
  </si>
  <si>
    <t>5ta Calle 2-99, zona 9</t>
  </si>
  <si>
    <t>Puma, Estación Guasa</t>
  </si>
  <si>
    <t>Calzada Roosevelt, Km 16.3, Mixco.</t>
  </si>
  <si>
    <t>Puma, Estación Entre Puentes.</t>
  </si>
  <si>
    <t>Calzada Roosevelt, Km 18.5, Mixco.</t>
  </si>
  <si>
    <t>Puma, Villa San Jose</t>
  </si>
  <si>
    <t>Km. 15 Carretera al Pacifico</t>
  </si>
  <si>
    <t>Shell, La Bendición</t>
  </si>
  <si>
    <t>Avenida Elena 12-26, zona 3.</t>
  </si>
  <si>
    <t>Shell, Marval</t>
  </si>
  <si>
    <t>7ma. Av. 8-15, zona 7, Col. Quinta Samayoa.</t>
  </si>
  <si>
    <t>Estación de Servicio Don Arturo.</t>
  </si>
  <si>
    <t>3 Calle 14.65, Manz. N, Sector 12, Sn Crist.</t>
  </si>
  <si>
    <t>Estación de Servicio Don Arturo II</t>
  </si>
  <si>
    <t>Shell, Estación Bonanza</t>
  </si>
  <si>
    <t>23 Calle 2-02, zona 3</t>
  </si>
  <si>
    <t>3ra. Av. 9-06, zona 1.</t>
  </si>
</sst>
</file>

<file path=xl/styles.xml><?xml version="1.0" encoding="utf-8"?>
<styleSheet xmlns="http://schemas.openxmlformats.org/spreadsheetml/2006/main">
  <numFmts count="4">
    <numFmt numFmtId="164" formatCode="d\-mmm\-yy"/>
    <numFmt numFmtId="165" formatCode="[$-100A]d&quot; de &quot;mmmm&quot; de &quot;yyyy;@"/>
    <numFmt numFmtId="166" formatCode="_(&quot;Q&quot;* #,##0.00000_);_(&quot;Q&quot;* \(#,##0.00000\);_(&quot;Q&quot;* &quot;-&quot;??_);_(@_)"/>
    <numFmt numFmtId="167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b/>
      <i/>
      <sz val="12"/>
      <color indexed="8"/>
      <name val="Arial"/>
      <family val="2"/>
    </font>
    <font>
      <b/>
      <sz val="9"/>
      <color indexed="10"/>
      <name val="Arial"/>
      <family val="2"/>
    </font>
    <font>
      <b/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sz val="9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0"/>
      <color indexed="10"/>
      <name val="Arial"/>
      <family val="2"/>
    </font>
    <font>
      <b/>
      <sz val="6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7" fontId="1" fillId="0" borderId="0" applyFont="0" applyFill="0" applyBorder="0" applyAlignment="0" applyProtection="0"/>
  </cellStyleXfs>
  <cellXfs count="416">
    <xf numFmtId="0" fontId="0" fillId="0" borderId="0" xfId="0"/>
    <xf numFmtId="0" fontId="2" fillId="2" borderId="0" xfId="1" applyFont="1" applyFill="1"/>
    <xf numFmtId="0" fontId="3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1" fillId="2" borderId="0" xfId="1" applyFont="1" applyFill="1" applyProtection="1">
      <protection locked="0"/>
    </xf>
    <xf numFmtId="0" fontId="1" fillId="0" borderId="0" xfId="1" applyFont="1" applyProtection="1">
      <protection locked="0"/>
    </xf>
    <xf numFmtId="0" fontId="2" fillId="2" borderId="0" xfId="1" applyFont="1" applyFill="1" applyProtection="1">
      <protection locked="0"/>
    </xf>
    <xf numFmtId="0" fontId="5" fillId="2" borderId="0" xfId="1" applyFont="1" applyFill="1"/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1" fillId="2" borderId="0" xfId="1" applyFont="1" applyFill="1" applyBorder="1" applyProtection="1"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9" fillId="2" borderId="0" xfId="1" applyFont="1" applyFill="1" applyProtection="1">
      <protection locked="0"/>
    </xf>
    <xf numFmtId="0" fontId="6" fillId="3" borderId="1" xfId="1" applyFont="1" applyFill="1" applyBorder="1" applyAlignment="1" applyProtection="1">
      <alignment horizontal="center"/>
      <protection locked="0"/>
    </xf>
    <xf numFmtId="0" fontId="6" fillId="3" borderId="2" xfId="1" applyFont="1" applyFill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9" fillId="4" borderId="1" xfId="1" applyFont="1" applyFill="1" applyBorder="1" applyAlignment="1" applyProtection="1">
      <alignment horizontal="center"/>
      <protection locked="0"/>
    </xf>
    <xf numFmtId="0" fontId="9" fillId="4" borderId="2" xfId="1" applyFont="1" applyFill="1" applyBorder="1" applyAlignment="1" applyProtection="1">
      <alignment horizontal="center"/>
      <protection locked="0"/>
    </xf>
    <xf numFmtId="0" fontId="10" fillId="3" borderId="6" xfId="1" applyFont="1" applyFill="1" applyBorder="1" applyProtection="1">
      <protection locked="0"/>
    </xf>
    <xf numFmtId="0" fontId="10" fillId="3" borderId="7" xfId="1" applyFont="1" applyFill="1" applyBorder="1" applyProtection="1">
      <protection locked="0"/>
    </xf>
    <xf numFmtId="0" fontId="10" fillId="3" borderId="8" xfId="1" applyFont="1" applyFill="1" applyBorder="1" applyProtection="1">
      <protection locked="0"/>
    </xf>
    <xf numFmtId="0" fontId="5" fillId="2" borderId="0" xfId="1" applyFont="1" applyFill="1" applyBorder="1" applyAlignment="1">
      <alignment horizontal="left"/>
    </xf>
    <xf numFmtId="0" fontId="9" fillId="0" borderId="9" xfId="1" applyFont="1" applyBorder="1" applyAlignment="1" applyProtection="1">
      <alignment horizontal="center"/>
      <protection locked="0"/>
    </xf>
    <xf numFmtId="0" fontId="9" fillId="0" borderId="1" xfId="1" applyFont="1" applyBorder="1" applyAlignment="1" applyProtection="1">
      <alignment horizontal="center"/>
      <protection locked="0"/>
    </xf>
    <xf numFmtId="0" fontId="10" fillId="3" borderId="10" xfId="1" applyFont="1" applyFill="1" applyBorder="1" applyProtection="1">
      <protection locked="0"/>
    </xf>
    <xf numFmtId="0" fontId="10" fillId="3" borderId="11" xfId="1" applyFont="1" applyFill="1" applyBorder="1" applyProtection="1">
      <protection locked="0"/>
    </xf>
    <xf numFmtId="0" fontId="10" fillId="3" borderId="12" xfId="1" applyFont="1" applyFill="1" applyBorder="1" applyProtection="1">
      <protection locked="0"/>
    </xf>
    <xf numFmtId="0" fontId="5" fillId="2" borderId="0" xfId="1" applyFont="1" applyFill="1" applyBorder="1"/>
    <xf numFmtId="0" fontId="4" fillId="0" borderId="1" xfId="1" applyFont="1" applyBorder="1" applyAlignment="1" applyProtection="1">
      <alignment horizontal="center"/>
      <protection locked="0"/>
    </xf>
    <xf numFmtId="0" fontId="1" fillId="0" borderId="9" xfId="1" applyBorder="1"/>
    <xf numFmtId="0" fontId="1" fillId="0" borderId="1" xfId="1" applyFont="1" applyBorder="1"/>
    <xf numFmtId="2" fontId="4" fillId="2" borderId="13" xfId="1" applyNumberFormat="1" applyFont="1" applyFill="1" applyBorder="1" applyProtection="1"/>
    <xf numFmtId="0" fontId="4" fillId="2" borderId="14" xfId="1" applyFont="1" applyFill="1" applyBorder="1" applyProtection="1">
      <protection locked="0"/>
    </xf>
    <xf numFmtId="0" fontId="4" fillId="2" borderId="15" xfId="1" applyFont="1" applyFill="1" applyBorder="1" applyProtection="1">
      <protection locked="0"/>
    </xf>
    <xf numFmtId="0" fontId="1" fillId="0" borderId="16" xfId="1" applyBorder="1"/>
    <xf numFmtId="2" fontId="4" fillId="2" borderId="15" xfId="1" applyNumberFormat="1" applyFont="1" applyFill="1" applyBorder="1" applyProtection="1"/>
    <xf numFmtId="0" fontId="1" fillId="0" borderId="6" xfId="1" applyBorder="1"/>
    <xf numFmtId="0" fontId="1" fillId="0" borderId="10" xfId="1" applyBorder="1"/>
    <xf numFmtId="2" fontId="4" fillId="2" borderId="17" xfId="1" applyNumberFormat="1" applyFont="1" applyFill="1" applyBorder="1" applyProtection="1"/>
    <xf numFmtId="0" fontId="4" fillId="2" borderId="18" xfId="1" applyFont="1" applyFill="1" applyBorder="1" applyProtection="1">
      <protection locked="0"/>
    </xf>
    <xf numFmtId="0" fontId="4" fillId="2" borderId="17" xfId="1" applyFont="1" applyFill="1" applyBorder="1" applyProtection="1">
      <protection locked="0"/>
    </xf>
    <xf numFmtId="0" fontId="9" fillId="4" borderId="19" xfId="1" applyFont="1" applyFill="1" applyBorder="1" applyAlignment="1" applyProtection="1">
      <alignment horizontal="center"/>
      <protection locked="0"/>
    </xf>
    <xf numFmtId="0" fontId="4" fillId="0" borderId="2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4" fillId="0" borderId="18" xfId="1" applyFont="1" applyBorder="1" applyProtection="1"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5" borderId="21" xfId="1" applyFont="1" applyFill="1" applyBorder="1" applyProtection="1">
      <protection locked="0"/>
    </xf>
    <xf numFmtId="0" fontId="4" fillId="5" borderId="13" xfId="1" applyFont="1" applyFill="1" applyBorder="1" applyProtection="1">
      <protection locked="0"/>
    </xf>
    <xf numFmtId="0" fontId="4" fillId="5" borderId="22" xfId="1" applyFont="1" applyFill="1" applyBorder="1" applyProtection="1">
      <protection locked="0"/>
    </xf>
    <xf numFmtId="0" fontId="4" fillId="2" borderId="9" xfId="1" applyFont="1" applyFill="1" applyBorder="1"/>
    <xf numFmtId="0" fontId="1" fillId="5" borderId="23" xfId="1" applyFont="1" applyFill="1" applyBorder="1" applyProtection="1">
      <protection locked="0"/>
    </xf>
    <xf numFmtId="0" fontId="4" fillId="5" borderId="14" xfId="1" applyFont="1" applyFill="1" applyBorder="1" applyProtection="1">
      <protection locked="0"/>
    </xf>
    <xf numFmtId="0" fontId="4" fillId="2" borderId="0" xfId="1" applyFont="1" applyFill="1" applyBorder="1"/>
    <xf numFmtId="0" fontId="1" fillId="5" borderId="20" xfId="1" applyFont="1" applyFill="1" applyBorder="1" applyProtection="1">
      <protection locked="0"/>
    </xf>
    <xf numFmtId="0" fontId="4" fillId="0" borderId="22" xfId="1" applyFont="1" applyBorder="1" applyProtection="1">
      <protection locked="0"/>
    </xf>
    <xf numFmtId="0" fontId="4" fillId="5" borderId="1" xfId="1" applyFont="1" applyFill="1" applyBorder="1" applyAlignment="1" applyProtection="1">
      <alignment horizontal="center"/>
      <protection locked="0"/>
    </xf>
    <xf numFmtId="0" fontId="1" fillId="2" borderId="9" xfId="1" applyFill="1" applyBorder="1" applyAlignment="1">
      <alignment horizontal="left"/>
    </xf>
    <xf numFmtId="0" fontId="1" fillId="5" borderId="15" xfId="1" applyFont="1" applyFill="1" applyBorder="1" applyProtection="1">
      <protection locked="0"/>
    </xf>
    <xf numFmtId="0" fontId="4" fillId="5" borderId="23" xfId="1" applyFont="1" applyFill="1" applyBorder="1" applyProtection="1">
      <protection locked="0"/>
    </xf>
    <xf numFmtId="0" fontId="1" fillId="2" borderId="0" xfId="1" applyFont="1" applyFill="1" applyBorder="1"/>
    <xf numFmtId="0" fontId="1" fillId="5" borderId="17" xfId="1" applyFont="1" applyFill="1" applyBorder="1" applyProtection="1">
      <protection locked="0"/>
    </xf>
    <xf numFmtId="0" fontId="4" fillId="5" borderId="20" xfId="1" applyFont="1" applyFill="1" applyBorder="1" applyProtection="1">
      <protection locked="0"/>
    </xf>
    <xf numFmtId="0" fontId="11" fillId="2" borderId="0" xfId="1" applyFont="1" applyFill="1" applyBorder="1"/>
    <xf numFmtId="0" fontId="9" fillId="0" borderId="10" xfId="1" applyFont="1" applyBorder="1" applyProtection="1"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4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10" fillId="3" borderId="25" xfId="1" applyFont="1" applyFill="1" applyBorder="1" applyProtection="1">
      <protection locked="0"/>
    </xf>
    <xf numFmtId="0" fontId="10" fillId="3" borderId="26" xfId="1" applyFont="1" applyFill="1" applyBorder="1" applyProtection="1">
      <protection locked="0"/>
    </xf>
    <xf numFmtId="0" fontId="5" fillId="0" borderId="0" xfId="1" applyFont="1" applyBorder="1"/>
    <xf numFmtId="0" fontId="1" fillId="5" borderId="0" xfId="1" applyFont="1" applyFill="1" applyProtection="1">
      <protection locked="0"/>
    </xf>
    <xf numFmtId="0" fontId="1" fillId="0" borderId="9" xfId="1" applyFont="1" applyFill="1" applyBorder="1"/>
    <xf numFmtId="0" fontId="5" fillId="0" borderId="9" xfId="1" applyFont="1" applyBorder="1"/>
    <xf numFmtId="0" fontId="4" fillId="0" borderId="2" xfId="1" applyFont="1" applyBorder="1" applyProtection="1">
      <protection locked="0"/>
    </xf>
    <xf numFmtId="0" fontId="4" fillId="0" borderId="27" xfId="1" applyFont="1" applyBorder="1" applyProtection="1">
      <protection locked="0"/>
    </xf>
    <xf numFmtId="0" fontId="4" fillId="5" borderId="15" xfId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4" fillId="2" borderId="2" xfId="1" applyFont="1" applyFill="1" applyBorder="1" applyProtection="1">
      <protection locked="0"/>
    </xf>
    <xf numFmtId="0" fontId="4" fillId="2" borderId="27" xfId="1" applyFont="1" applyFill="1" applyBorder="1" applyProtection="1">
      <protection locked="0"/>
    </xf>
    <xf numFmtId="0" fontId="6" fillId="3" borderId="19" xfId="1" applyFont="1" applyFill="1" applyBorder="1" applyAlignment="1" applyProtection="1">
      <alignment horizontal="center"/>
      <protection locked="0"/>
    </xf>
    <xf numFmtId="0" fontId="4" fillId="2" borderId="20" xfId="1" applyFont="1" applyFill="1" applyBorder="1" applyProtection="1"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0" fontId="10" fillId="3" borderId="13" xfId="1" applyFont="1" applyFill="1" applyBorder="1" applyProtection="1">
      <protection locked="0"/>
    </xf>
    <xf numFmtId="0" fontId="10" fillId="3" borderId="15" xfId="1" applyFont="1" applyFill="1" applyBorder="1" applyProtection="1">
      <protection locked="0"/>
    </xf>
    <xf numFmtId="0" fontId="10" fillId="3" borderId="17" xfId="1" applyFont="1" applyFill="1" applyBorder="1" applyProtection="1">
      <protection locked="0"/>
    </xf>
    <xf numFmtId="0" fontId="4" fillId="0" borderId="17" xfId="1" applyFont="1" applyBorder="1" applyAlignment="1" applyProtection="1">
      <alignment horizontal="center"/>
      <protection locked="0"/>
    </xf>
    <xf numFmtId="0" fontId="1" fillId="2" borderId="17" xfId="1" applyFont="1" applyFill="1" applyBorder="1"/>
    <xf numFmtId="0" fontId="1" fillId="2" borderId="9" xfId="1" applyFont="1" applyFill="1" applyBorder="1"/>
    <xf numFmtId="0" fontId="1" fillId="2" borderId="24" xfId="1" applyFont="1" applyFill="1" applyBorder="1"/>
    <xf numFmtId="0" fontId="6" fillId="3" borderId="20" xfId="1" applyFont="1" applyFill="1" applyBorder="1" applyAlignment="1" applyProtection="1">
      <alignment horizontal="center"/>
      <protection locked="0"/>
    </xf>
    <xf numFmtId="0" fontId="4" fillId="2" borderId="19" xfId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Protection="1">
      <protection locked="0"/>
    </xf>
    <xf numFmtId="2" fontId="4" fillId="2" borderId="15" xfId="1" applyNumberFormat="1" applyFont="1" applyFill="1" applyBorder="1" applyProtection="1">
      <protection locked="0"/>
    </xf>
    <xf numFmtId="0" fontId="12" fillId="2" borderId="0" xfId="1" applyFont="1" applyFill="1" applyBorder="1" applyProtection="1">
      <protection locked="0"/>
    </xf>
    <xf numFmtId="2" fontId="4" fillId="2" borderId="17" xfId="1" applyNumberFormat="1" applyFont="1" applyFill="1" applyBorder="1" applyProtection="1">
      <protection locked="0"/>
    </xf>
    <xf numFmtId="0" fontId="4" fillId="2" borderId="22" xfId="1" applyFont="1" applyFill="1" applyBorder="1" applyProtection="1">
      <protection locked="0"/>
    </xf>
    <xf numFmtId="0" fontId="4" fillId="2" borderId="23" xfId="1" applyFont="1" applyFill="1" applyBorder="1" applyProtection="1">
      <protection locked="0"/>
    </xf>
    <xf numFmtId="2" fontId="4" fillId="2" borderId="15" xfId="1" applyNumberFormat="1" applyFont="1" applyFill="1" applyBorder="1" applyAlignment="1" applyProtection="1">
      <alignment horizontal="right"/>
    </xf>
    <xf numFmtId="2" fontId="4" fillId="2" borderId="17" xfId="1" applyNumberFormat="1" applyFont="1" applyFill="1" applyBorder="1" applyAlignment="1" applyProtection="1">
      <alignment horizontal="right"/>
    </xf>
    <xf numFmtId="0" fontId="1" fillId="6" borderId="0" xfId="1" applyFont="1" applyFill="1" applyProtection="1">
      <protection locked="0"/>
    </xf>
    <xf numFmtId="0" fontId="4" fillId="2" borderId="0" xfId="1" applyFont="1" applyFill="1" applyBorder="1" applyProtection="1">
      <protection locked="0"/>
    </xf>
    <xf numFmtId="0" fontId="1" fillId="2" borderId="6" xfId="1" applyFont="1" applyFill="1" applyBorder="1" applyProtection="1">
      <protection locked="0"/>
    </xf>
    <xf numFmtId="0" fontId="1" fillId="2" borderId="28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4" fillId="0" borderId="0" xfId="1" applyFont="1" applyProtection="1">
      <protection locked="0"/>
    </xf>
    <xf numFmtId="0" fontId="1" fillId="2" borderId="10" xfId="1" applyFont="1" applyFill="1" applyBorder="1" applyProtection="1">
      <protection locked="0"/>
    </xf>
    <xf numFmtId="0" fontId="1" fillId="2" borderId="24" xfId="1" applyFont="1" applyFill="1" applyBorder="1" applyProtection="1">
      <protection locked="0"/>
    </xf>
    <xf numFmtId="0" fontId="1" fillId="2" borderId="26" xfId="1" applyFont="1" applyFill="1" applyBorder="1" applyProtection="1">
      <protection locked="0"/>
    </xf>
    <xf numFmtId="0" fontId="1" fillId="2" borderId="29" xfId="1" applyFon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0" xfId="1" applyFill="1" applyProtection="1">
      <protection locked="0"/>
    </xf>
    <xf numFmtId="0" fontId="1" fillId="0" borderId="0" xfId="1" applyProtection="1">
      <protection locked="0"/>
    </xf>
    <xf numFmtId="0" fontId="9" fillId="5" borderId="1" xfId="1" applyFont="1" applyFill="1" applyBorder="1" applyProtection="1">
      <protection locked="0"/>
    </xf>
    <xf numFmtId="0" fontId="9" fillId="5" borderId="2" xfId="1" applyFont="1" applyFill="1" applyBorder="1" applyAlignment="1" applyProtection="1">
      <alignment horizontal="center"/>
      <protection locked="0"/>
    </xf>
    <xf numFmtId="0" fontId="9" fillId="5" borderId="27" xfId="1" applyFont="1" applyFill="1" applyBorder="1" applyProtection="1">
      <protection locked="0"/>
    </xf>
    <xf numFmtId="0" fontId="4" fillId="2" borderId="13" xfId="1" applyFont="1" applyFill="1" applyBorder="1" applyProtection="1">
      <protection locked="0"/>
    </xf>
    <xf numFmtId="0" fontId="1" fillId="0" borderId="9" xfId="1" applyBorder="1" applyAlignment="1">
      <alignment horizontal="left"/>
    </xf>
    <xf numFmtId="0" fontId="11" fillId="2" borderId="23" xfId="1" applyFont="1" applyFill="1" applyBorder="1"/>
    <xf numFmtId="0" fontId="9" fillId="4" borderId="20" xfId="1" applyFont="1" applyFill="1" applyBorder="1" applyAlignment="1" applyProtection="1">
      <alignment horizontal="center"/>
      <protection locked="0"/>
    </xf>
    <xf numFmtId="0" fontId="1" fillId="0" borderId="9" xfId="1" applyFont="1" applyBorder="1"/>
    <xf numFmtId="0" fontId="1" fillId="5" borderId="0" xfId="1" applyFill="1" applyProtection="1">
      <protection locked="0"/>
    </xf>
    <xf numFmtId="0" fontId="4" fillId="5" borderId="1" xfId="1" applyFont="1" applyFill="1" applyBorder="1" applyProtection="1">
      <protection locked="0"/>
    </xf>
    <xf numFmtId="0" fontId="1" fillId="5" borderId="15" xfId="1" applyFill="1" applyBorder="1" applyProtection="1">
      <protection locked="0"/>
    </xf>
    <xf numFmtId="0" fontId="5" fillId="0" borderId="15" xfId="1" applyFont="1" applyBorder="1"/>
    <xf numFmtId="0" fontId="1" fillId="5" borderId="17" xfId="1" applyFill="1" applyBorder="1" applyProtection="1"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1" fillId="0" borderId="9" xfId="1" applyBorder="1" applyProtection="1">
      <protection locked="0"/>
    </xf>
    <xf numFmtId="0" fontId="9" fillId="0" borderId="20" xfId="1" applyFont="1" applyBorder="1" applyProtection="1">
      <protection locked="0"/>
    </xf>
    <xf numFmtId="0" fontId="5" fillId="2" borderId="9" xfId="1" applyFont="1" applyFill="1" applyBorder="1"/>
    <xf numFmtId="0" fontId="5" fillId="2" borderId="17" xfId="1" applyFont="1" applyFill="1" applyBorder="1"/>
    <xf numFmtId="0" fontId="2" fillId="5" borderId="0" xfId="1" applyFont="1" applyFill="1" applyProtection="1">
      <protection locked="0"/>
    </xf>
    <xf numFmtId="0" fontId="4" fillId="5" borderId="0" xfId="1" applyFont="1" applyFill="1" applyProtection="1">
      <protection locked="0"/>
    </xf>
    <xf numFmtId="0" fontId="1" fillId="5" borderId="0" xfId="1" applyFill="1" applyBorder="1" applyProtection="1">
      <protection locked="0"/>
    </xf>
    <xf numFmtId="0" fontId="1" fillId="0" borderId="0" xfId="1" applyBorder="1" applyProtection="1">
      <protection locked="0"/>
    </xf>
    <xf numFmtId="0" fontId="13" fillId="2" borderId="21" xfId="1" applyFont="1" applyFill="1" applyBorder="1"/>
    <xf numFmtId="0" fontId="9" fillId="2" borderId="30" xfId="1" applyFont="1" applyFill="1" applyBorder="1"/>
    <xf numFmtId="0" fontId="4" fillId="2" borderId="30" xfId="1" applyFont="1" applyFill="1" applyBorder="1"/>
    <xf numFmtId="0" fontId="1" fillId="2" borderId="0" xfId="1" applyFill="1" applyBorder="1" applyAlignment="1">
      <alignment horizontal="centerContinuous"/>
    </xf>
    <xf numFmtId="0" fontId="1" fillId="2" borderId="0" xfId="1" applyFill="1" applyBorder="1"/>
    <xf numFmtId="0" fontId="1" fillId="7" borderId="0" xfId="1" applyFill="1"/>
    <xf numFmtId="0" fontId="1" fillId="0" borderId="0" xfId="1"/>
    <xf numFmtId="0" fontId="13" fillId="2" borderId="23" xfId="1" applyFont="1" applyFill="1" applyBorder="1"/>
    <xf numFmtId="0" fontId="9" fillId="2" borderId="0" xfId="1" applyFont="1" applyFill="1" applyBorder="1"/>
    <xf numFmtId="0" fontId="1" fillId="2" borderId="0" xfId="1" applyFill="1"/>
    <xf numFmtId="0" fontId="14" fillId="2" borderId="23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23" xfId="1" applyFont="1" applyFill="1" applyBorder="1" applyAlignment="1">
      <alignment horizontal="center"/>
    </xf>
    <xf numFmtId="0" fontId="16" fillId="2" borderId="23" xfId="1" applyFont="1" applyFill="1" applyBorder="1" applyAlignment="1">
      <alignment horizontal="left"/>
    </xf>
    <xf numFmtId="0" fontId="16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17" fillId="2" borderId="20" xfId="1" applyFont="1" applyFill="1" applyBorder="1" applyAlignment="1">
      <alignment horizontal="left"/>
    </xf>
    <xf numFmtId="0" fontId="17" fillId="2" borderId="19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center" vertical="center" wrapText="1"/>
    </xf>
    <xf numFmtId="0" fontId="19" fillId="8" borderId="13" xfId="1" applyFont="1" applyFill="1" applyBorder="1" applyAlignment="1">
      <alignment horizontal="center"/>
    </xf>
    <xf numFmtId="0" fontId="16" fillId="2" borderId="30" xfId="1" applyFont="1" applyFill="1" applyBorder="1" applyAlignment="1">
      <alignment horizontal="center" vertical="center" wrapText="1"/>
    </xf>
    <xf numFmtId="0" fontId="19" fillId="9" borderId="13" xfId="1" applyFont="1" applyFill="1" applyBorder="1" applyAlignment="1">
      <alignment horizontal="center"/>
    </xf>
    <xf numFmtId="0" fontId="19" fillId="10" borderId="13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9" fillId="8" borderId="15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 vertical="center" wrapText="1"/>
    </xf>
    <xf numFmtId="0" fontId="19" fillId="9" borderId="15" xfId="1" applyFont="1" applyFill="1" applyBorder="1" applyAlignment="1">
      <alignment horizontal="center"/>
    </xf>
    <xf numFmtId="0" fontId="19" fillId="10" borderId="15" xfId="1" applyFont="1" applyFill="1" applyBorder="1" applyAlignment="1">
      <alignment horizontal="center"/>
    </xf>
    <xf numFmtId="0" fontId="16" fillId="2" borderId="14" xfId="1" applyFont="1" applyFill="1" applyBorder="1" applyAlignment="1">
      <alignment horizontal="center" vertical="center" wrapText="1"/>
    </xf>
    <xf numFmtId="0" fontId="10" fillId="2" borderId="21" xfId="1" applyFont="1" applyFill="1" applyBorder="1"/>
    <xf numFmtId="2" fontId="4" fillId="2" borderId="21" xfId="1" applyNumberFormat="1" applyFont="1" applyFill="1" applyBorder="1" applyAlignment="1" applyProtection="1">
      <alignment horizontal="center"/>
    </xf>
    <xf numFmtId="2" fontId="3" fillId="2" borderId="13" xfId="1" applyNumberFormat="1" applyFont="1" applyFill="1" applyBorder="1" applyAlignment="1" applyProtection="1">
      <alignment horizontal="center"/>
    </xf>
    <xf numFmtId="2" fontId="4" fillId="2" borderId="30" xfId="1" applyNumberFormat="1" applyFont="1" applyFill="1" applyBorder="1" applyAlignment="1" applyProtection="1">
      <alignment horizontal="center"/>
    </xf>
    <xf numFmtId="2" fontId="3" fillId="2" borderId="21" xfId="1" applyNumberFormat="1" applyFont="1" applyFill="1" applyBorder="1" applyAlignment="1" applyProtection="1">
      <alignment horizontal="center"/>
    </xf>
    <xf numFmtId="2" fontId="4" fillId="2" borderId="13" xfId="1" applyNumberFormat="1" applyFont="1" applyFill="1" applyBorder="1" applyAlignment="1" applyProtection="1">
      <alignment horizontal="center"/>
    </xf>
    <xf numFmtId="2" fontId="3" fillId="2" borderId="22" xfId="1" applyNumberFormat="1" applyFont="1" applyFill="1" applyBorder="1" applyAlignment="1" applyProtection="1">
      <alignment horizontal="center"/>
    </xf>
    <xf numFmtId="0" fontId="10" fillId="2" borderId="23" xfId="1" applyFont="1" applyFill="1" applyBorder="1"/>
    <xf numFmtId="2" fontId="4" fillId="2" borderId="23" xfId="1" applyNumberFormat="1" applyFont="1" applyFill="1" applyBorder="1" applyAlignment="1" applyProtection="1">
      <alignment horizontal="center"/>
    </xf>
    <xf numFmtId="2" fontId="3" fillId="2" borderId="15" xfId="1" applyNumberFormat="1" applyFont="1" applyFill="1" applyBorder="1" applyAlignment="1" applyProtection="1">
      <alignment horizontal="center"/>
    </xf>
    <xf numFmtId="2" fontId="4" fillId="2" borderId="0" xfId="1" applyNumberFormat="1" applyFont="1" applyFill="1" applyBorder="1" applyAlignment="1" applyProtection="1">
      <alignment horizontal="center"/>
    </xf>
    <xf numFmtId="2" fontId="3" fillId="2" borderId="23" xfId="1" applyNumberFormat="1" applyFont="1" applyFill="1" applyBorder="1" applyAlignment="1" applyProtection="1">
      <alignment horizontal="center"/>
    </xf>
    <xf numFmtId="2" fontId="4" fillId="2" borderId="15" xfId="1" applyNumberFormat="1" applyFont="1" applyFill="1" applyBorder="1" applyAlignment="1" applyProtection="1">
      <alignment horizontal="center"/>
    </xf>
    <xf numFmtId="2" fontId="3" fillId="2" borderId="14" xfId="1" applyNumberFormat="1" applyFont="1" applyFill="1" applyBorder="1" applyAlignment="1" applyProtection="1">
      <alignment horizontal="center"/>
    </xf>
    <xf numFmtId="0" fontId="1" fillId="7" borderId="0" xfId="1" applyFill="1" applyBorder="1"/>
    <xf numFmtId="0" fontId="10" fillId="7" borderId="0" xfId="1" applyFont="1" applyFill="1" applyBorder="1"/>
    <xf numFmtId="0" fontId="10" fillId="2" borderId="20" xfId="1" applyFont="1" applyFill="1" applyBorder="1"/>
    <xf numFmtId="2" fontId="4" fillId="2" borderId="20" xfId="1" applyNumberFormat="1" applyFont="1" applyFill="1" applyBorder="1" applyAlignment="1" applyProtection="1">
      <alignment horizontal="center"/>
    </xf>
    <xf numFmtId="2" fontId="3" fillId="2" borderId="17" xfId="1" applyNumberFormat="1" applyFont="1" applyFill="1" applyBorder="1" applyAlignment="1" applyProtection="1">
      <alignment horizontal="center"/>
    </xf>
    <xf numFmtId="2" fontId="4" fillId="2" borderId="19" xfId="1" applyNumberFormat="1" applyFont="1" applyFill="1" applyBorder="1" applyAlignment="1" applyProtection="1">
      <alignment horizontal="center"/>
    </xf>
    <xf numFmtId="2" fontId="3" fillId="2" borderId="20" xfId="1" applyNumberFormat="1" applyFont="1" applyFill="1" applyBorder="1" applyAlignment="1" applyProtection="1">
      <alignment horizontal="center"/>
    </xf>
    <xf numFmtId="2" fontId="4" fillId="2" borderId="17" xfId="1" applyNumberFormat="1" applyFont="1" applyFill="1" applyBorder="1" applyAlignment="1" applyProtection="1">
      <alignment horizontal="center"/>
    </xf>
    <xf numFmtId="2" fontId="3" fillId="2" borderId="18" xfId="1" applyNumberFormat="1" applyFont="1" applyFill="1" applyBorder="1" applyAlignment="1" applyProtection="1">
      <alignment horizontal="center"/>
    </xf>
    <xf numFmtId="0" fontId="20" fillId="2" borderId="23" xfId="1" applyFont="1" applyFill="1" applyBorder="1"/>
    <xf numFmtId="0" fontId="4" fillId="2" borderId="0" xfId="1" applyFont="1" applyFill="1" applyBorder="1" applyAlignment="1">
      <alignment horizontal="left" vertical="center"/>
    </xf>
    <xf numFmtId="0" fontId="2" fillId="2" borderId="23" xfId="1" applyFont="1" applyFill="1" applyBorder="1"/>
    <xf numFmtId="0" fontId="4" fillId="2" borderId="23" xfId="1" applyFont="1" applyFill="1" applyBorder="1"/>
    <xf numFmtId="0" fontId="7" fillId="2" borderId="0" xfId="1" applyFont="1" applyFill="1" applyBorder="1" applyAlignment="1"/>
    <xf numFmtId="0" fontId="13" fillId="2" borderId="0" xfId="1" applyFont="1" applyFill="1" applyBorder="1" applyAlignment="1"/>
    <xf numFmtId="0" fontId="4" fillId="2" borderId="23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2" fontId="1" fillId="2" borderId="0" xfId="1" applyNumberFormat="1" applyFill="1" applyBorder="1" applyAlignment="1" applyProtection="1">
      <alignment horizontal="center"/>
    </xf>
    <xf numFmtId="2" fontId="4" fillId="2" borderId="0" xfId="1" applyNumberFormat="1" applyFont="1" applyFill="1" applyBorder="1" applyAlignment="1">
      <alignment horizontal="center"/>
    </xf>
    <xf numFmtId="0" fontId="3" fillId="2" borderId="23" xfId="1" applyFont="1" applyFill="1" applyBorder="1"/>
    <xf numFmtId="2" fontId="1" fillId="2" borderId="0" xfId="1" applyNumberFormat="1" applyFill="1"/>
    <xf numFmtId="2" fontId="1" fillId="7" borderId="0" xfId="1" applyNumberFormat="1" applyFill="1"/>
    <xf numFmtId="0" fontId="9" fillId="2" borderId="23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 vertical="center" wrapText="1"/>
    </xf>
    <xf numFmtId="0" fontId="19" fillId="8" borderId="3" xfId="1" applyFont="1" applyFill="1" applyBorder="1" applyAlignment="1">
      <alignment horizontal="center"/>
    </xf>
    <xf numFmtId="0" fontId="19" fillId="8" borderId="31" xfId="1" applyFont="1" applyFill="1" applyBorder="1" applyAlignment="1">
      <alignment horizontal="center"/>
    </xf>
    <xf numFmtId="0" fontId="19" fillId="9" borderId="32" xfId="1" applyFont="1" applyFill="1" applyBorder="1" applyAlignment="1">
      <alignment horizontal="center"/>
    </xf>
    <xf numFmtId="0" fontId="19" fillId="9" borderId="31" xfId="1" applyFont="1" applyFill="1" applyBorder="1" applyAlignment="1">
      <alignment horizontal="center"/>
    </xf>
    <xf numFmtId="0" fontId="19" fillId="10" borderId="32" xfId="1" applyFont="1" applyFill="1" applyBorder="1" applyAlignment="1">
      <alignment horizontal="center"/>
    </xf>
    <xf numFmtId="0" fontId="19" fillId="10" borderId="5" xfId="1" applyFont="1" applyFill="1" applyBorder="1" applyAlignment="1">
      <alignment horizontal="center"/>
    </xf>
    <xf numFmtId="0" fontId="3" fillId="4" borderId="1" xfId="1" applyFont="1" applyFill="1" applyBorder="1" applyAlignment="1"/>
    <xf numFmtId="0" fontId="4" fillId="4" borderId="2" xfId="1" applyFont="1" applyFill="1" applyBorder="1" applyAlignment="1"/>
    <xf numFmtId="2" fontId="9" fillId="3" borderId="23" xfId="1" applyNumberFormat="1" applyFont="1" applyFill="1" applyBorder="1" applyAlignment="1">
      <alignment horizontal="center"/>
    </xf>
    <xf numFmtId="0" fontId="2" fillId="0" borderId="17" xfId="1" applyFont="1" applyBorder="1" applyAlignment="1">
      <alignment horizontal="center"/>
    </xf>
    <xf numFmtId="2" fontId="9" fillId="3" borderId="19" xfId="1" applyNumberFormat="1" applyFont="1" applyFill="1" applyBorder="1" applyAlignment="1">
      <alignment horizontal="center"/>
    </xf>
    <xf numFmtId="2" fontId="9" fillId="3" borderId="20" xfId="1" applyNumberFormat="1" applyFont="1" applyFill="1" applyBorder="1" applyAlignment="1">
      <alignment horizontal="center"/>
    </xf>
    <xf numFmtId="1" fontId="9" fillId="2" borderId="13" xfId="1" applyNumberFormat="1" applyFont="1" applyFill="1" applyBorder="1" applyAlignment="1">
      <alignment horizontal="center"/>
    </xf>
    <xf numFmtId="9" fontId="12" fillId="2" borderId="14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>
      <alignment horizontal="center"/>
    </xf>
    <xf numFmtId="9" fontId="12" fillId="2" borderId="15" xfId="1" applyNumberFormat="1" applyFont="1" applyFill="1" applyBorder="1" applyAlignment="1">
      <alignment horizontal="center"/>
    </xf>
    <xf numFmtId="1" fontId="9" fillId="2" borderId="23" xfId="1" applyNumberFormat="1" applyFont="1" applyFill="1" applyBorder="1" applyAlignment="1">
      <alignment horizontal="center"/>
    </xf>
    <xf numFmtId="0" fontId="2" fillId="2" borderId="20" xfId="1" applyFont="1" applyFill="1" applyBorder="1"/>
    <xf numFmtId="2" fontId="4" fillId="2" borderId="19" xfId="1" applyNumberFormat="1" applyFont="1" applyFill="1" applyBorder="1" applyAlignment="1">
      <alignment horizontal="center"/>
    </xf>
    <xf numFmtId="1" fontId="9" fillId="2" borderId="17" xfId="1" applyNumberFormat="1" applyFont="1" applyFill="1" applyBorder="1" applyAlignment="1">
      <alignment horizontal="center"/>
    </xf>
    <xf numFmtId="9" fontId="12" fillId="2" borderId="18" xfId="1" applyNumberFormat="1" applyFont="1" applyFill="1" applyBorder="1" applyAlignment="1">
      <alignment horizontal="center"/>
    </xf>
    <xf numFmtId="1" fontId="9" fillId="2" borderId="19" xfId="1" applyNumberFormat="1" applyFont="1" applyFill="1" applyBorder="1" applyAlignment="1">
      <alignment horizontal="center"/>
    </xf>
    <xf numFmtId="9" fontId="12" fillId="2" borderId="17" xfId="1" applyNumberFormat="1" applyFont="1" applyFill="1" applyBorder="1" applyAlignment="1">
      <alignment horizontal="center"/>
    </xf>
    <xf numFmtId="1" fontId="9" fillId="2" borderId="20" xfId="1" applyNumberFormat="1" applyFont="1" applyFill="1" applyBorder="1" applyAlignment="1">
      <alignment horizontal="center"/>
    </xf>
    <xf numFmtId="0" fontId="3" fillId="4" borderId="2" xfId="1" applyFont="1" applyFill="1" applyBorder="1" applyAlignment="1"/>
    <xf numFmtId="2" fontId="9" fillId="3" borderId="17" xfId="1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2" fontId="9" fillId="3" borderId="2" xfId="1" applyNumberFormat="1" applyFont="1" applyFill="1" applyBorder="1" applyAlignment="1">
      <alignment horizontal="center"/>
    </xf>
    <xf numFmtId="2" fontId="9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11" borderId="0" xfId="1" applyFill="1"/>
    <xf numFmtId="0" fontId="4" fillId="2" borderId="0" xfId="1" applyFont="1" applyFill="1"/>
    <xf numFmtId="0" fontId="11" fillId="2" borderId="0" xfId="1" applyFont="1" applyFill="1"/>
    <xf numFmtId="0" fontId="23" fillId="2" borderId="0" xfId="1" applyFont="1" applyFill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24" fillId="2" borderId="0" xfId="1" applyFont="1" applyFill="1" applyAlignment="1" applyProtection="1">
      <alignment horizontal="center"/>
      <protection locked="0"/>
    </xf>
    <xf numFmtId="0" fontId="25" fillId="2" borderId="0" xfId="1" applyFont="1" applyFill="1" applyAlignment="1" applyProtection="1">
      <alignment horizontal="center"/>
      <protection locked="0"/>
    </xf>
    <xf numFmtId="0" fontId="13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13" fillId="2" borderId="0" xfId="1" applyFont="1" applyFill="1" applyAlignment="1" applyProtection="1">
      <alignment horizontal="center"/>
      <protection locked="0"/>
    </xf>
    <xf numFmtId="0" fontId="13" fillId="2" borderId="0" xfId="1" applyFont="1" applyFill="1" applyAlignment="1">
      <alignment horizontal="left" indent="1"/>
    </xf>
    <xf numFmtId="164" fontId="13" fillId="2" borderId="0" xfId="1" applyNumberFormat="1" applyFont="1" applyFill="1" applyAlignment="1">
      <alignment horizontal="center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1" applyFont="1" applyFill="1" applyBorder="1" applyAlignment="1" applyProtection="1">
      <protection locked="0"/>
    </xf>
    <xf numFmtId="165" fontId="3" fillId="2" borderId="0" xfId="1" applyNumberFormat="1" applyFont="1" applyFill="1" applyBorder="1" applyAlignment="1" applyProtection="1"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25" fillId="2" borderId="0" xfId="1" applyFont="1" applyFill="1" applyBorder="1" applyAlignment="1" applyProtection="1">
      <alignment horizontal="center"/>
      <protection locked="0"/>
    </xf>
    <xf numFmtId="0" fontId="19" fillId="12" borderId="6" xfId="1" applyFont="1" applyFill="1" applyBorder="1" applyAlignment="1" applyProtection="1">
      <alignment horizontal="center" vertical="center" wrapText="1"/>
      <protection locked="0"/>
    </xf>
    <xf numFmtId="0" fontId="26" fillId="12" borderId="6" xfId="1" applyFont="1" applyFill="1" applyBorder="1" applyAlignment="1" applyProtection="1">
      <alignment horizontal="center" vertical="center" wrapText="1"/>
      <protection locked="0"/>
    </xf>
    <xf numFmtId="0" fontId="19" fillId="12" borderId="8" xfId="1" applyFont="1" applyFill="1" applyBorder="1" applyAlignment="1" applyProtection="1">
      <alignment horizontal="center" vertical="center" wrapText="1"/>
      <protection locked="0"/>
    </xf>
    <xf numFmtId="0" fontId="19" fillId="12" borderId="28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19" fillId="12" borderId="26" xfId="1" applyFont="1" applyFill="1" applyBorder="1" applyAlignment="1" applyProtection="1">
      <alignment horizontal="center" vertical="center" wrapText="1"/>
      <protection locked="0"/>
    </xf>
    <xf numFmtId="0" fontId="19" fillId="12" borderId="12" xfId="1" applyFont="1" applyFill="1" applyBorder="1" applyAlignment="1" applyProtection="1">
      <alignment horizontal="center" vertical="center" wrapText="1"/>
      <protection locked="0"/>
    </xf>
    <xf numFmtId="0" fontId="19" fillId="12" borderId="29" xfId="1" applyFont="1" applyFill="1" applyBorder="1" applyAlignment="1" applyProtection="1">
      <alignment horizontal="center" vertical="center" wrapText="1"/>
      <protection locked="0"/>
    </xf>
    <xf numFmtId="0" fontId="27" fillId="2" borderId="0" xfId="1" applyFont="1" applyFill="1" applyBorder="1" applyAlignment="1" applyProtection="1">
      <alignment horizontal="center" vertical="center" wrapText="1"/>
      <protection locked="0"/>
    </xf>
    <xf numFmtId="0" fontId="9" fillId="13" borderId="15" xfId="1" applyFont="1" applyFill="1" applyBorder="1" applyAlignment="1" applyProtection="1">
      <alignment horizontal="center" vertical="center" wrapText="1"/>
      <protection locked="0"/>
    </xf>
    <xf numFmtId="2" fontId="4" fillId="0" borderId="23" xfId="1" applyNumberFormat="1" applyFont="1" applyFill="1" applyBorder="1" applyAlignment="1" applyProtection="1">
      <alignment horizontal="center"/>
      <protection locked="0"/>
    </xf>
    <xf numFmtId="2" fontId="4" fillId="0" borderId="14" xfId="1" applyNumberFormat="1" applyFont="1" applyFill="1" applyBorder="1" applyAlignment="1" applyProtection="1">
      <alignment horizontal="center"/>
      <protection locked="0"/>
    </xf>
    <xf numFmtId="2" fontId="4" fillId="0" borderId="23" xfId="1" applyNumberFormat="1" applyFont="1" applyBorder="1" applyAlignment="1" applyProtection="1">
      <alignment horizontal="center"/>
    </xf>
    <xf numFmtId="2" fontId="4" fillId="0" borderId="14" xfId="1" applyNumberFormat="1" applyFont="1" applyBorder="1" applyAlignment="1" applyProtection="1">
      <alignment horizontal="center"/>
    </xf>
    <xf numFmtId="2" fontId="4" fillId="0" borderId="0" xfId="1" applyNumberFormat="1" applyFont="1" applyBorder="1" applyAlignment="1" applyProtection="1">
      <alignment horizontal="center"/>
      <protection locked="0"/>
    </xf>
    <xf numFmtId="2" fontId="4" fillId="0" borderId="14" xfId="1" applyNumberFormat="1" applyFont="1" applyBorder="1" applyAlignment="1" applyProtection="1">
      <alignment horizontal="center"/>
      <protection locked="0"/>
    </xf>
    <xf numFmtId="0" fontId="27" fillId="2" borderId="0" xfId="1" applyFont="1" applyFill="1" applyBorder="1" applyAlignment="1" applyProtection="1">
      <alignment horizontal="center" vertical="center" wrapText="1"/>
      <protection locked="0"/>
    </xf>
    <xf numFmtId="0" fontId="19" fillId="8" borderId="15" xfId="1" applyFont="1" applyFill="1" applyBorder="1" applyProtection="1">
      <protection locked="0"/>
    </xf>
    <xf numFmtId="2" fontId="9" fillId="0" borderId="20" xfId="1" applyNumberFormat="1" applyFont="1" applyBorder="1" applyAlignment="1" applyProtection="1">
      <alignment horizontal="center"/>
    </xf>
    <xf numFmtId="2" fontId="9" fillId="0" borderId="19" xfId="1" applyNumberFormat="1" applyFont="1" applyBorder="1" applyAlignment="1" applyProtection="1">
      <alignment horizontal="center"/>
    </xf>
    <xf numFmtId="2" fontId="9" fillId="0" borderId="33" xfId="1" applyNumberFormat="1" applyFont="1" applyBorder="1" applyAlignment="1" applyProtection="1">
      <alignment horizontal="center"/>
    </xf>
    <xf numFmtId="2" fontId="9" fillId="2" borderId="10" xfId="1" applyNumberFormat="1" applyFont="1" applyFill="1" applyBorder="1" applyAlignment="1" applyProtection="1">
      <alignment horizontal="center"/>
      <protection locked="0"/>
    </xf>
    <xf numFmtId="2" fontId="9" fillId="2" borderId="24" xfId="1" applyNumberFormat="1" applyFont="1" applyFill="1" applyBorder="1" applyAlignment="1" applyProtection="1">
      <alignment horizontal="center"/>
      <protection locked="0"/>
    </xf>
    <xf numFmtId="0" fontId="19" fillId="9" borderId="15" xfId="1" applyFont="1" applyFill="1" applyBorder="1" applyProtection="1">
      <protection locked="0"/>
    </xf>
    <xf numFmtId="0" fontId="19" fillId="10" borderId="17" xfId="1" applyFont="1" applyFill="1" applyBorder="1" applyProtection="1">
      <protection locked="0"/>
    </xf>
    <xf numFmtId="2" fontId="9" fillId="0" borderId="34" xfId="1" applyNumberFormat="1" applyFont="1" applyBorder="1" applyAlignment="1" applyProtection="1">
      <alignment horizontal="center"/>
    </xf>
    <xf numFmtId="2" fontId="9" fillId="0" borderId="29" xfId="1" applyNumberFormat="1" applyFont="1" applyBorder="1" applyAlignment="1" applyProtection="1">
      <alignment horizontal="center"/>
    </xf>
    <xf numFmtId="2" fontId="9" fillId="0" borderId="26" xfId="1" applyNumberFormat="1" applyFont="1" applyBorder="1" applyAlignment="1" applyProtection="1">
      <alignment horizontal="center"/>
    </xf>
    <xf numFmtId="2" fontId="9" fillId="2" borderId="26" xfId="1" applyNumberFormat="1" applyFont="1" applyFill="1" applyBorder="1" applyAlignment="1" applyProtection="1">
      <alignment horizontal="center"/>
      <protection locked="0"/>
    </xf>
    <xf numFmtId="2" fontId="9" fillId="2" borderId="12" xfId="1" applyNumberFormat="1" applyFont="1" applyFill="1" applyBorder="1" applyAlignment="1" applyProtection="1">
      <alignment horizontal="center"/>
      <protection locked="0"/>
    </xf>
    <xf numFmtId="0" fontId="9" fillId="2" borderId="0" xfId="1" applyFont="1" applyFill="1" applyBorder="1" applyProtection="1">
      <protection locked="0"/>
    </xf>
    <xf numFmtId="2" fontId="4" fillId="2" borderId="0" xfId="1" applyNumberFormat="1" applyFont="1" applyFill="1" applyBorder="1" applyAlignment="1" applyProtection="1">
      <alignment horizontal="center"/>
      <protection locked="0"/>
    </xf>
    <xf numFmtId="2" fontId="4" fillId="2" borderId="0" xfId="1" quotePrefix="1" applyNumberFormat="1" applyFont="1" applyFill="1" applyBorder="1" applyAlignment="1" applyProtection="1">
      <alignment horizontal="center"/>
      <protection locked="0"/>
    </xf>
    <xf numFmtId="0" fontId="17" fillId="2" borderId="0" xfId="1" applyFont="1" applyFill="1" applyAlignment="1">
      <alignment horizontal="left" vertical="center" wrapText="1"/>
    </xf>
    <xf numFmtId="0" fontId="1" fillId="2" borderId="0" xfId="1" applyFill="1" applyAlignment="1">
      <alignment horizontal="left" vertical="center" wrapText="1"/>
    </xf>
    <xf numFmtId="0" fontId="1" fillId="5" borderId="0" xfId="1" applyFill="1"/>
    <xf numFmtId="0" fontId="3" fillId="2" borderId="0" xfId="1" applyFont="1" applyFill="1" applyAlignment="1" applyProtection="1">
      <alignment horizontal="left"/>
      <protection locked="0"/>
    </xf>
    <xf numFmtId="0" fontId="19" fillId="12" borderId="7" xfId="1" applyFont="1" applyFill="1" applyBorder="1" applyAlignment="1" applyProtection="1">
      <alignment horizontal="center" vertical="center" wrapText="1"/>
      <protection locked="0"/>
    </xf>
    <xf numFmtId="0" fontId="26" fillId="12" borderId="8" xfId="1" applyFont="1" applyFill="1" applyBorder="1" applyAlignment="1" applyProtection="1">
      <alignment horizontal="center" vertical="center" wrapText="1"/>
      <protection locked="0"/>
    </xf>
    <xf numFmtId="0" fontId="19" fillId="12" borderId="11" xfId="1" applyFont="1" applyFill="1" applyBorder="1" applyAlignment="1" applyProtection="1">
      <alignment horizontal="center" vertical="center" wrapText="1"/>
      <protection locked="0"/>
    </xf>
    <xf numFmtId="0" fontId="26" fillId="12" borderId="26" xfId="1" applyFont="1" applyFill="1" applyBorder="1" applyAlignment="1" applyProtection="1">
      <alignment horizontal="center" vertical="center" wrapText="1"/>
      <protection locked="0"/>
    </xf>
    <xf numFmtId="0" fontId="26" fillId="12" borderId="12" xfId="1" applyFont="1" applyFill="1" applyBorder="1" applyAlignment="1" applyProtection="1">
      <alignment horizontal="center" vertical="center" wrapText="1"/>
      <protection locked="0"/>
    </xf>
    <xf numFmtId="0" fontId="9" fillId="13" borderId="23" xfId="1" applyFont="1" applyFill="1" applyBorder="1" applyAlignment="1" applyProtection="1">
      <alignment horizontal="center" vertical="center" wrapText="1"/>
      <protection locked="0"/>
    </xf>
    <xf numFmtId="2" fontId="4" fillId="0" borderId="35" xfId="1" applyNumberFormat="1" applyFont="1" applyFill="1" applyBorder="1" applyAlignment="1" applyProtection="1">
      <alignment horizontal="center"/>
      <protection locked="0"/>
    </xf>
    <xf numFmtId="2" fontId="4" fillId="0" borderId="36" xfId="1" applyNumberFormat="1" applyFont="1" applyFill="1" applyBorder="1" applyAlignment="1" applyProtection="1">
      <alignment horizontal="center"/>
      <protection locked="0"/>
    </xf>
    <xf numFmtId="2" fontId="4" fillId="0" borderId="35" xfId="1" applyNumberFormat="1" applyFont="1" applyBorder="1" applyAlignment="1" applyProtection="1">
      <alignment horizontal="center"/>
    </xf>
    <xf numFmtId="2" fontId="4" fillId="0" borderId="36" xfId="1" applyNumberFormat="1" applyFont="1" applyBorder="1" applyAlignment="1" applyProtection="1">
      <alignment horizontal="center"/>
    </xf>
    <xf numFmtId="2" fontId="4" fillId="0" borderId="35" xfId="1" applyNumberFormat="1" applyFont="1" applyBorder="1" applyAlignment="1" applyProtection="1">
      <alignment horizontal="center"/>
      <protection locked="0"/>
    </xf>
    <xf numFmtId="2" fontId="4" fillId="0" borderId="36" xfId="1" applyNumberFormat="1" applyFont="1" applyBorder="1" applyAlignment="1" applyProtection="1">
      <alignment horizontal="center"/>
      <protection locked="0"/>
    </xf>
    <xf numFmtId="0" fontId="19" fillId="8" borderId="23" xfId="1" applyFont="1" applyFill="1" applyBorder="1" applyProtection="1">
      <protection locked="0"/>
    </xf>
    <xf numFmtId="2" fontId="9" fillId="2" borderId="37" xfId="1" applyNumberFormat="1" applyFont="1" applyFill="1" applyBorder="1" applyAlignment="1" applyProtection="1">
      <alignment horizontal="center"/>
      <protection locked="0"/>
    </xf>
    <xf numFmtId="2" fontId="9" fillId="2" borderId="38" xfId="1" applyNumberFormat="1" applyFont="1" applyFill="1" applyBorder="1" applyAlignment="1" applyProtection="1">
      <alignment horizontal="center"/>
      <protection locked="0"/>
    </xf>
    <xf numFmtId="2" fontId="9" fillId="2" borderId="39" xfId="1" applyNumberFormat="1" applyFont="1" applyFill="1" applyBorder="1" applyAlignment="1" applyProtection="1">
      <alignment horizontal="center"/>
    </xf>
    <xf numFmtId="2" fontId="9" fillId="2" borderId="38" xfId="1" applyNumberFormat="1" applyFont="1" applyFill="1" applyBorder="1" applyAlignment="1" applyProtection="1">
      <alignment horizontal="center"/>
    </xf>
    <xf numFmtId="2" fontId="9" fillId="2" borderId="35" xfId="1" applyNumberFormat="1" applyFont="1" applyFill="1" applyBorder="1" applyAlignment="1" applyProtection="1">
      <alignment horizontal="center"/>
      <protection locked="0"/>
    </xf>
    <xf numFmtId="2" fontId="9" fillId="2" borderId="8" xfId="1" applyNumberFormat="1" applyFont="1" applyFill="1" applyBorder="1" applyAlignment="1" applyProtection="1">
      <alignment horizontal="center"/>
      <protection locked="0"/>
    </xf>
    <xf numFmtId="0" fontId="19" fillId="9" borderId="23" xfId="1" applyFont="1" applyFill="1" applyBorder="1" applyProtection="1">
      <protection locked="0"/>
    </xf>
    <xf numFmtId="2" fontId="9" fillId="2" borderId="40" xfId="1" applyNumberFormat="1" applyFont="1" applyFill="1" applyBorder="1" applyAlignment="1" applyProtection="1">
      <alignment horizontal="center"/>
      <protection locked="0"/>
    </xf>
    <xf numFmtId="2" fontId="9" fillId="2" borderId="27" xfId="1" applyNumberFormat="1" applyFont="1" applyFill="1" applyBorder="1" applyAlignment="1" applyProtection="1">
      <alignment horizontal="center"/>
      <protection locked="0"/>
    </xf>
    <xf numFmtId="2" fontId="9" fillId="2" borderId="1" xfId="1" applyNumberFormat="1" applyFont="1" applyFill="1" applyBorder="1" applyAlignment="1" applyProtection="1">
      <alignment horizontal="center"/>
    </xf>
    <xf numFmtId="2" fontId="9" fillId="2" borderId="27" xfId="1" applyNumberFormat="1" applyFont="1" applyFill="1" applyBorder="1" applyAlignment="1" applyProtection="1">
      <alignment horizontal="center"/>
    </xf>
    <xf numFmtId="2" fontId="9" fillId="2" borderId="23" xfId="1" applyNumberFormat="1" applyFont="1" applyFill="1" applyBorder="1" applyAlignment="1" applyProtection="1">
      <alignment horizontal="center"/>
      <protection locked="0"/>
    </xf>
    <xf numFmtId="0" fontId="19" fillId="10" borderId="23" xfId="1" applyFont="1" applyFill="1" applyBorder="1" applyProtection="1">
      <protection locked="0"/>
    </xf>
    <xf numFmtId="0" fontId="19" fillId="14" borderId="20" xfId="1" applyFont="1" applyFill="1" applyBorder="1" applyProtection="1">
      <protection locked="0"/>
    </xf>
    <xf numFmtId="2" fontId="9" fillId="2" borderId="41" xfId="1" applyNumberFormat="1" applyFont="1" applyFill="1" applyBorder="1" applyAlignment="1" applyProtection="1">
      <alignment horizontal="center"/>
      <protection locked="0"/>
    </xf>
    <xf numFmtId="2" fontId="9" fillId="2" borderId="42" xfId="1" applyNumberFormat="1" applyFont="1" applyFill="1" applyBorder="1" applyAlignment="1" applyProtection="1">
      <alignment horizontal="center"/>
      <protection locked="0"/>
    </xf>
    <xf numFmtId="2" fontId="9" fillId="2" borderId="43" xfId="1" applyNumberFormat="1" applyFont="1" applyFill="1" applyBorder="1" applyAlignment="1" applyProtection="1">
      <alignment horizontal="center"/>
    </xf>
    <xf numFmtId="2" fontId="9" fillId="2" borderId="42" xfId="1" applyNumberFormat="1" applyFont="1" applyFill="1" applyBorder="1" applyAlignment="1" applyProtection="1">
      <alignment horizontal="center"/>
    </xf>
    <xf numFmtId="2" fontId="9" fillId="2" borderId="34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8" fillId="2" borderId="0" xfId="1" applyFont="1" applyFill="1" applyBorder="1" applyAlignment="1">
      <alignment horizont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29" fillId="0" borderId="3" xfId="1" applyFont="1" applyFill="1" applyBorder="1" applyAlignment="1" applyProtection="1">
      <alignment horizontal="center"/>
      <protection locked="0"/>
    </xf>
    <xf numFmtId="0" fontId="29" fillId="0" borderId="4" xfId="1" applyFont="1" applyFill="1" applyBorder="1" applyAlignment="1" applyProtection="1">
      <alignment horizontal="center"/>
      <protection locked="0"/>
    </xf>
    <xf numFmtId="0" fontId="29" fillId="0" borderId="5" xfId="1" applyFont="1" applyFill="1" applyBorder="1" applyAlignment="1" applyProtection="1">
      <alignment horizontal="center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30" fillId="15" borderId="3" xfId="1" applyFont="1" applyFill="1" applyBorder="1" applyAlignment="1" applyProtection="1">
      <alignment horizontal="center"/>
      <protection locked="0"/>
    </xf>
    <xf numFmtId="0" fontId="30" fillId="15" borderId="16" xfId="1" applyFont="1" applyFill="1" applyBorder="1" applyAlignment="1" applyProtection="1">
      <alignment horizontal="center"/>
      <protection locked="0"/>
    </xf>
    <xf numFmtId="2" fontId="4" fillId="0" borderId="23" xfId="1" applyNumberFormat="1" applyFont="1" applyBorder="1" applyAlignment="1" applyProtection="1">
      <alignment horizontal="center"/>
      <protection locked="0"/>
    </xf>
    <xf numFmtId="2" fontId="4" fillId="0" borderId="14" xfId="1" applyNumberFormat="1" applyFont="1" applyBorder="1" applyAlignment="1" applyProtection="1">
      <alignment horizontal="center"/>
      <protection locked="0"/>
    </xf>
    <xf numFmtId="2" fontId="4" fillId="0" borderId="15" xfId="1" applyNumberFormat="1" applyFont="1" applyBorder="1" applyAlignment="1" applyProtection="1">
      <alignment horizontal="center"/>
    </xf>
    <xf numFmtId="2" fontId="1" fillId="2" borderId="13" xfId="1" applyNumberFormat="1" applyFont="1" applyFill="1" applyBorder="1"/>
    <xf numFmtId="2" fontId="1" fillId="2" borderId="30" xfId="1" applyNumberFormat="1" applyFont="1" applyFill="1" applyBorder="1" applyAlignment="1">
      <alignment horizontal="center"/>
    </xf>
    <xf numFmtId="2" fontId="1" fillId="2" borderId="13" xfId="1" applyNumberFormat="1" applyFont="1" applyFill="1" applyBorder="1" applyAlignment="1">
      <alignment horizontal="center"/>
    </xf>
    <xf numFmtId="2" fontId="4" fillId="2" borderId="14" xfId="1" applyNumberFormat="1" applyFont="1" applyFill="1" applyBorder="1" applyAlignment="1" applyProtection="1">
      <alignment horizontal="center"/>
    </xf>
    <xf numFmtId="2" fontId="1" fillId="2" borderId="15" xfId="1" applyNumberFormat="1" applyFont="1" applyFill="1" applyBorder="1"/>
    <xf numFmtId="2" fontId="1" fillId="2" borderId="0" xfId="1" applyNumberFormat="1" applyFont="1" applyFill="1" applyBorder="1" applyAlignment="1">
      <alignment horizontal="center"/>
    </xf>
    <xf numFmtId="2" fontId="1" fillId="2" borderId="15" xfId="1" applyNumberFormat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/>
      <protection locked="0"/>
    </xf>
    <xf numFmtId="2" fontId="4" fillId="2" borderId="18" xfId="1" applyNumberFormat="1" applyFont="1" applyFill="1" applyBorder="1" applyAlignment="1" applyProtection="1">
      <alignment horizontal="center"/>
    </xf>
    <xf numFmtId="0" fontId="14" fillId="2" borderId="0" xfId="1" applyFont="1" applyFill="1" applyProtection="1">
      <protection locked="0"/>
    </xf>
    <xf numFmtId="0" fontId="14" fillId="2" borderId="0" xfId="1" applyFont="1" applyFill="1" applyAlignment="1" applyProtection="1">
      <alignment horizontal="center"/>
      <protection locked="0"/>
    </xf>
    <xf numFmtId="0" fontId="31" fillId="0" borderId="0" xfId="1" applyFont="1"/>
    <xf numFmtId="0" fontId="4" fillId="2" borderId="0" xfId="1" applyFont="1" applyFill="1" applyAlignment="1" applyProtection="1">
      <alignment horizontal="center"/>
      <protection locked="0"/>
    </xf>
    <xf numFmtId="0" fontId="32" fillId="2" borderId="0" xfId="1" applyFont="1" applyFill="1" applyProtection="1">
      <protection locked="0"/>
    </xf>
    <xf numFmtId="0" fontId="32" fillId="5" borderId="0" xfId="1" applyFont="1" applyFill="1" applyProtection="1">
      <protection locked="0"/>
    </xf>
    <xf numFmtId="0" fontId="32" fillId="0" borderId="0" xfId="1" applyFont="1" applyProtection="1"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166" fontId="9" fillId="2" borderId="0" xfId="1" applyNumberFormat="1" applyFont="1" applyFill="1" applyBorder="1" applyProtection="1"/>
    <xf numFmtId="0" fontId="9" fillId="2" borderId="0" xfId="1" applyFont="1" applyFill="1" applyProtection="1"/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horizontal="center"/>
      <protection locked="0"/>
    </xf>
    <xf numFmtId="2" fontId="1" fillId="2" borderId="0" xfId="1" applyNumberFormat="1" applyFill="1" applyBorder="1" applyAlignment="1" applyProtection="1">
      <alignment horizontal="center"/>
      <protection locked="0"/>
    </xf>
    <xf numFmtId="0" fontId="33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9" xfId="1" applyFont="1" applyFill="1" applyBorder="1"/>
    <xf numFmtId="0" fontId="5" fillId="0" borderId="19" xfId="1" applyFont="1" applyBorder="1" applyAlignment="1">
      <alignment horizontal="left"/>
    </xf>
    <xf numFmtId="0" fontId="5" fillId="0" borderId="18" xfId="1" applyFont="1" applyBorder="1" applyAlignment="1">
      <alignment horizontal="left"/>
    </xf>
    <xf numFmtId="0" fontId="19" fillId="8" borderId="9" xfId="1" applyFont="1" applyFill="1" applyBorder="1" applyAlignment="1">
      <alignment horizontal="center"/>
    </xf>
    <xf numFmtId="0" fontId="19" fillId="9" borderId="9" xfId="1" applyFont="1" applyFill="1" applyBorder="1" applyAlignment="1">
      <alignment horizontal="center"/>
    </xf>
    <xf numFmtId="0" fontId="19" fillId="10" borderId="17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5" fillId="0" borderId="9" xfId="1" applyFont="1" applyBorder="1" applyAlignment="1">
      <alignment horizontal="center"/>
    </xf>
    <xf numFmtId="2" fontId="1" fillId="2" borderId="9" xfId="1" applyNumberFormat="1" applyFont="1" applyFill="1" applyBorder="1" applyAlignment="1">
      <alignment horizontal="center"/>
    </xf>
    <xf numFmtId="0" fontId="34" fillId="2" borderId="0" xfId="1" applyFont="1" applyFill="1"/>
    <xf numFmtId="0" fontId="34" fillId="0" borderId="0" xfId="1" applyFont="1"/>
    <xf numFmtId="0" fontId="35" fillId="0" borderId="9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/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left"/>
    </xf>
    <xf numFmtId="0" fontId="19" fillId="8" borderId="3" xfId="1" applyFont="1" applyFill="1" applyBorder="1" applyAlignment="1">
      <alignment horizontal="center"/>
    </xf>
    <xf numFmtId="0" fontId="19" fillId="9" borderId="16" xfId="1" applyFont="1" applyFill="1" applyBorder="1" applyAlignment="1">
      <alignment horizontal="center"/>
    </xf>
    <xf numFmtId="0" fontId="19" fillId="10" borderId="5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4" fillId="2" borderId="44" xfId="1" applyFont="1" applyFill="1" applyBorder="1" applyAlignment="1">
      <alignment horizontal="center"/>
    </xf>
    <xf numFmtId="0" fontId="5" fillId="2" borderId="45" xfId="1" applyFont="1" applyFill="1" applyBorder="1"/>
    <xf numFmtId="2" fontId="1" fillId="2" borderId="17" xfId="1" applyNumberFormat="1" applyFont="1" applyFill="1" applyBorder="1" applyAlignment="1">
      <alignment horizontal="center"/>
    </xf>
    <xf numFmtId="2" fontId="1" fillId="2" borderId="46" xfId="1" applyNumberFormat="1" applyFont="1" applyFill="1" applyBorder="1" applyAlignment="1">
      <alignment horizontal="center"/>
    </xf>
    <xf numFmtId="0" fontId="34" fillId="2" borderId="0" xfId="1" applyFont="1" applyFill="1" applyBorder="1"/>
    <xf numFmtId="0" fontId="4" fillId="2" borderId="47" xfId="1" applyFont="1" applyFill="1" applyBorder="1" applyAlignment="1">
      <alignment horizontal="center"/>
    </xf>
    <xf numFmtId="0" fontId="1" fillId="2" borderId="48" xfId="1" applyFont="1" applyFill="1" applyBorder="1"/>
    <xf numFmtId="2" fontId="1" fillId="2" borderId="49" xfId="1" applyNumberFormat="1" applyFont="1" applyFill="1" applyBorder="1" applyAlignment="1">
      <alignment horizontal="center"/>
    </xf>
    <xf numFmtId="0" fontId="5" fillId="2" borderId="48" xfId="1" applyFont="1" applyFill="1" applyBorder="1"/>
    <xf numFmtId="0" fontId="1" fillId="2" borderId="48" xfId="1" applyFill="1" applyBorder="1"/>
    <xf numFmtId="0" fontId="4" fillId="2" borderId="50" xfId="1" applyFont="1" applyFill="1" applyBorder="1" applyAlignment="1">
      <alignment horizontal="center"/>
    </xf>
    <xf numFmtId="0" fontId="1" fillId="0" borderId="51" xfId="1" applyFont="1" applyFill="1" applyBorder="1"/>
    <xf numFmtId="0" fontId="1" fillId="2" borderId="42" xfId="1" applyFont="1" applyFill="1" applyBorder="1"/>
    <xf numFmtId="2" fontId="1" fillId="2" borderId="52" xfId="1" applyNumberFormat="1" applyFont="1" applyFill="1" applyBorder="1" applyAlignment="1">
      <alignment horizontal="center"/>
    </xf>
    <xf numFmtId="2" fontId="1" fillId="2" borderId="53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1" fillId="0" borderId="0" xfId="1" applyFont="1" applyBorder="1"/>
    <xf numFmtId="2" fontId="1" fillId="0" borderId="0" xfId="1" applyNumberFormat="1" applyFont="1" applyBorder="1" applyAlignment="1">
      <alignment horizontal="center"/>
    </xf>
    <xf numFmtId="2" fontId="1" fillId="0" borderId="0" xfId="1" applyNumberFormat="1"/>
  </cellXfs>
  <cellStyles count="3">
    <cellStyle name="Euro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219075" y="861060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27</xdr:row>
      <xdr:rowOff>142875</xdr:rowOff>
    </xdr:to>
    <xdr:sp macro="" textlink="">
      <xdr:nvSpPr>
        <xdr:cNvPr id="2" name="AutoShape 6" descr="?ui=2&amp;ik=8cf6138cf2&amp;view=att&amp;th=13bdd9aefe8c0813&amp;attid=0"/>
        <xdr:cNvSpPr>
          <a:spLocks noChangeAspect="1" noChangeArrowheads="1"/>
        </xdr:cNvSpPr>
      </xdr:nvSpPr>
      <xdr:spPr bwMode="auto">
        <a:xfrm>
          <a:off x="6029325" y="431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/Escritorio/Informes%20Ciudad%20Capital%202008%20AXL/Gasolineras/Monitoreos%20A&#241;o%202013/Informe%20Semanal%20de%20Gasoline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/Escritorio/Informes%20Ciudad%20Capital%202008%20AXL/Gasolineras/Monitoreos%20A&#241;o%202013/octubre/Informe%20Semanal%20de%20Gasolineras%2007-10-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fuente"/>
      <sheetName val="Compañias"/>
      <sheetName val="V-power"/>
      <sheetName val="COMPLETO"/>
      <sheetName val="AUTO"/>
      <sheetName val="R-SC "/>
      <sheetName val="R-AS"/>
      <sheetName val="filtrado"/>
      <sheetName val="rutas final"/>
      <sheetName val="Auto-Serv"/>
      <sheetName val="Serv-Com"/>
      <sheetName val="Semanal (2)"/>
      <sheetName val="M-Emergente"/>
      <sheetName val="A3"/>
      <sheetName val="A4"/>
      <sheetName val="A4 II"/>
      <sheetName val="A5"/>
      <sheetName val="A7 "/>
      <sheetName val="C10"/>
      <sheetName val="A6"/>
      <sheetName val="A8"/>
      <sheetName val="C9"/>
      <sheetName val="A11(DIESEL)"/>
      <sheetName val="Sectores"/>
      <sheetName val="CUADRO 1"/>
      <sheetName val="Hoja1"/>
      <sheetName val="C10 (2)"/>
      <sheetName val="Hoja2"/>
    </sheetNames>
    <sheetDataSet>
      <sheetData sheetId="0">
        <row r="1">
          <cell r="A1" t="str">
            <v>FECHA DE INSPECCIÓN:  09 de febrero 2015</v>
          </cell>
        </row>
        <row r="5">
          <cell r="D5" t="str">
            <v>Texaco, Estación San José</v>
          </cell>
          <cell r="E5" t="str">
            <v>10 ma. Avenida , zona 4.</v>
          </cell>
          <cell r="F5" t="str">
            <v>N/V</v>
          </cell>
          <cell r="G5" t="str">
            <v>N/V</v>
          </cell>
          <cell r="H5" t="str">
            <v>N/V</v>
          </cell>
          <cell r="I5" t="str">
            <v>N/V</v>
          </cell>
          <cell r="J5" t="str">
            <v>N/V</v>
          </cell>
          <cell r="K5" t="str">
            <v>N/V</v>
          </cell>
          <cell r="L5">
            <v>22.49</v>
          </cell>
          <cell r="M5">
            <v>20.99</v>
          </cell>
          <cell r="N5">
            <v>19.989999999999998</v>
          </cell>
        </row>
        <row r="6">
          <cell r="D6" t="str">
            <v>Shell, Estación El Estadio.</v>
          </cell>
          <cell r="E6" t="str">
            <v>10 ma. Avenida 1-60, zona 4.</v>
          </cell>
          <cell r="F6" t="str">
            <v>N/V</v>
          </cell>
          <cell r="G6" t="str">
            <v>N/V</v>
          </cell>
          <cell r="H6" t="str">
            <v>N/V</v>
          </cell>
          <cell r="I6" t="str">
            <v>N/V</v>
          </cell>
          <cell r="J6" t="str">
            <v>N/V</v>
          </cell>
          <cell r="K6">
            <v>22.99</v>
          </cell>
          <cell r="L6">
            <v>22.49</v>
          </cell>
          <cell r="M6">
            <v>20.99</v>
          </cell>
          <cell r="N6">
            <v>20.190000000000001</v>
          </cell>
        </row>
        <row r="7">
          <cell r="D7" t="str">
            <v>Shell, Estación San Pedrito</v>
          </cell>
          <cell r="E7" t="str">
            <v>12 Avenida y 17 Calle 12-16, zona 5</v>
          </cell>
          <cell r="F7">
            <v>22.99</v>
          </cell>
          <cell r="G7">
            <v>22.49</v>
          </cell>
          <cell r="H7">
            <v>20.99</v>
          </cell>
          <cell r="I7">
            <v>19.989999999999998</v>
          </cell>
          <cell r="J7" t="str">
            <v>N/V</v>
          </cell>
          <cell r="K7">
            <v>23.99</v>
          </cell>
          <cell r="L7">
            <v>23.49</v>
          </cell>
          <cell r="M7">
            <v>21.99</v>
          </cell>
          <cell r="N7">
            <v>20.99</v>
          </cell>
        </row>
        <row r="8">
          <cell r="D8" t="str">
            <v>Delta Energy,San Pedrito</v>
          </cell>
          <cell r="E8" t="str">
            <v>12 Avenida 30 -36 Zona 5</v>
          </cell>
          <cell r="F8" t="str">
            <v>N/V</v>
          </cell>
          <cell r="G8" t="str">
            <v>N/V</v>
          </cell>
          <cell r="H8" t="str">
            <v>N/V</v>
          </cell>
          <cell r="I8" t="str">
            <v>N/V</v>
          </cell>
          <cell r="J8" t="str">
            <v>N/V</v>
          </cell>
          <cell r="K8" t="str">
            <v>N/V</v>
          </cell>
          <cell r="L8">
            <v>22.49</v>
          </cell>
          <cell r="M8">
            <v>20.99</v>
          </cell>
          <cell r="N8">
            <v>19.989999999999998</v>
          </cell>
        </row>
        <row r="9">
          <cell r="D9" t="str">
            <v>Shell, Estación Marte</v>
          </cell>
          <cell r="E9" t="str">
            <v>12 Avenida 33-50 zona 5</v>
          </cell>
          <cell r="F9" t="str">
            <v>N/V</v>
          </cell>
          <cell r="G9">
            <v>22.49</v>
          </cell>
          <cell r="H9">
            <v>20.99</v>
          </cell>
          <cell r="I9">
            <v>19.989999999999998</v>
          </cell>
          <cell r="J9" t="str">
            <v>N/V</v>
          </cell>
          <cell r="K9">
            <v>23.99</v>
          </cell>
          <cell r="L9">
            <v>23.49</v>
          </cell>
          <cell r="M9">
            <v>21.99</v>
          </cell>
          <cell r="N9">
            <v>20.99</v>
          </cell>
        </row>
        <row r="10">
          <cell r="D10" t="str">
            <v>Shell, Estación La Torre</v>
          </cell>
          <cell r="E10" t="str">
            <v>7 ma. Avenida 2-06, zona 9</v>
          </cell>
          <cell r="F10">
            <v>22.99</v>
          </cell>
          <cell r="G10">
            <v>22.49</v>
          </cell>
          <cell r="H10">
            <v>20.99</v>
          </cell>
          <cell r="I10">
            <v>19.989999999999998</v>
          </cell>
          <cell r="J10" t="str">
            <v>N/V</v>
          </cell>
          <cell r="K10">
            <v>23.99</v>
          </cell>
          <cell r="L10">
            <v>23.49</v>
          </cell>
          <cell r="M10">
            <v>21.99</v>
          </cell>
          <cell r="N10">
            <v>20.99</v>
          </cell>
        </row>
        <row r="11">
          <cell r="D11" t="str">
            <v>Shell, Estación Carmel.</v>
          </cell>
          <cell r="E11" t="str">
            <v>7 ma. Avenida 5-64, zona 4</v>
          </cell>
          <cell r="F11">
            <v>22.99</v>
          </cell>
          <cell r="G11">
            <v>22.49</v>
          </cell>
          <cell r="H11">
            <v>20.99</v>
          </cell>
          <cell r="I11">
            <v>19.989999999999998</v>
          </cell>
          <cell r="J11" t="str">
            <v>N/V</v>
          </cell>
          <cell r="K11">
            <v>23.99</v>
          </cell>
          <cell r="L11">
            <v>23.49</v>
          </cell>
          <cell r="M11">
            <v>21.99</v>
          </cell>
          <cell r="N11">
            <v>20.99</v>
          </cell>
        </row>
        <row r="12">
          <cell r="D12" t="str">
            <v>Shell, Estación Fox.</v>
          </cell>
          <cell r="E12" t="str">
            <v>7 ma. Avenida 19-75, zona 1.</v>
          </cell>
          <cell r="F12">
            <v>22.99</v>
          </cell>
          <cell r="G12">
            <v>22.49</v>
          </cell>
          <cell r="H12">
            <v>20.99</v>
          </cell>
          <cell r="I12">
            <v>19.989999999999998</v>
          </cell>
          <cell r="J12" t="str">
            <v>N/V</v>
          </cell>
          <cell r="K12">
            <v>23.99</v>
          </cell>
          <cell r="L12">
            <v>23.49</v>
          </cell>
          <cell r="M12">
            <v>21.99</v>
          </cell>
          <cell r="N12">
            <v>20.99</v>
          </cell>
        </row>
        <row r="13">
          <cell r="D13" t="str">
            <v>Shell, Estación La Sexta.</v>
          </cell>
          <cell r="E13" t="str">
            <v>6 ta. Avenida 3-58, zona 4</v>
          </cell>
          <cell r="F13" t="str">
            <v>N/V</v>
          </cell>
          <cell r="G13">
            <v>22.49</v>
          </cell>
          <cell r="H13">
            <v>20.99</v>
          </cell>
          <cell r="I13">
            <v>19.989999999999998</v>
          </cell>
          <cell r="J13" t="str">
            <v>N/V</v>
          </cell>
          <cell r="K13" t="str">
            <v>N/V</v>
          </cell>
          <cell r="L13">
            <v>23.59</v>
          </cell>
          <cell r="M13">
            <v>21.99</v>
          </cell>
          <cell r="N13">
            <v>20.99</v>
          </cell>
        </row>
        <row r="14">
          <cell r="D14" t="str">
            <v>Puma, Estación Santa Monica.</v>
          </cell>
          <cell r="E14" t="str">
            <v>6 ta. Avenida 1-82, zona 9</v>
          </cell>
          <cell r="F14" t="str">
            <v>N/V</v>
          </cell>
          <cell r="G14">
            <v>22.49</v>
          </cell>
          <cell r="H14">
            <v>20.99</v>
          </cell>
          <cell r="I14">
            <v>19.989999999999998</v>
          </cell>
          <cell r="J14" t="str">
            <v>N/V</v>
          </cell>
          <cell r="K14" t="str">
            <v>N/V</v>
          </cell>
          <cell r="L14" t="str">
            <v>N/V</v>
          </cell>
          <cell r="M14" t="str">
            <v>N/V</v>
          </cell>
          <cell r="N14" t="str">
            <v>N/V</v>
          </cell>
        </row>
        <row r="15">
          <cell r="D15" t="str">
            <v>Texaco, Estación Tivoli</v>
          </cell>
          <cell r="E15" t="str">
            <v>6 ta. Avenida 4-02, zona 9</v>
          </cell>
          <cell r="F15" t="str">
            <v>N/V</v>
          </cell>
          <cell r="G15" t="str">
            <v>N/V</v>
          </cell>
          <cell r="H15" t="str">
            <v>N/V</v>
          </cell>
          <cell r="I15" t="str">
            <v>N/V</v>
          </cell>
          <cell r="J15" t="str">
            <v>N/V</v>
          </cell>
          <cell r="K15" t="str">
            <v>N/V</v>
          </cell>
          <cell r="L15" t="str">
            <v>N/V</v>
          </cell>
          <cell r="M15" t="str">
            <v>N/V</v>
          </cell>
          <cell r="N15" t="str">
            <v>N/V</v>
          </cell>
        </row>
        <row r="16">
          <cell r="D16" t="str">
            <v>Puma, Estación Arcoma</v>
          </cell>
          <cell r="E16" t="str">
            <v>5ta Calle 2-99, zona 9</v>
          </cell>
          <cell r="F16" t="str">
            <v>N/V</v>
          </cell>
          <cell r="G16" t="str">
            <v>N/V</v>
          </cell>
          <cell r="H16" t="str">
            <v>N/V</v>
          </cell>
          <cell r="I16" t="str">
            <v>N/V</v>
          </cell>
          <cell r="J16" t="str">
            <v>N/V</v>
          </cell>
          <cell r="K16" t="str">
            <v>N/V</v>
          </cell>
          <cell r="L16">
            <v>22.49</v>
          </cell>
          <cell r="M16">
            <v>20.99</v>
          </cell>
          <cell r="N16">
            <v>19.989999999999998</v>
          </cell>
        </row>
        <row r="17">
          <cell r="D17" t="str">
            <v>Texaco Estación Hincapie.</v>
          </cell>
          <cell r="E17" t="str">
            <v>Avenida Hincapie, 24-02, zona 13.</v>
          </cell>
          <cell r="F17" t="str">
            <v>N/V</v>
          </cell>
          <cell r="G17">
            <v>22.49</v>
          </cell>
          <cell r="H17">
            <v>20.99</v>
          </cell>
          <cell r="I17">
            <v>19.989999999999998</v>
          </cell>
          <cell r="J17" t="str">
            <v>N/V</v>
          </cell>
          <cell r="K17" t="str">
            <v>N/V</v>
          </cell>
          <cell r="L17">
            <v>23.99</v>
          </cell>
          <cell r="M17">
            <v>21.99</v>
          </cell>
          <cell r="N17">
            <v>20.99</v>
          </cell>
        </row>
        <row r="18">
          <cell r="D18" t="str">
            <v>Shell, Estación Las Américas.</v>
          </cell>
          <cell r="E18" t="str">
            <v>Avenida Las Américas, 18-01, zona 14.</v>
          </cell>
          <cell r="F18" t="str">
            <v>N/V</v>
          </cell>
          <cell r="G18" t="str">
            <v>N/V</v>
          </cell>
          <cell r="H18" t="str">
            <v>N/V</v>
          </cell>
          <cell r="I18" t="str">
            <v>N/V</v>
          </cell>
          <cell r="J18" t="str">
            <v>N/V</v>
          </cell>
          <cell r="K18">
            <v>23.99</v>
          </cell>
          <cell r="L18">
            <v>23.69</v>
          </cell>
          <cell r="M18">
            <v>21.99</v>
          </cell>
          <cell r="N18">
            <v>20.99</v>
          </cell>
        </row>
        <row r="19">
          <cell r="D19" t="str">
            <v>Shell, Estación Bella Aurora.</v>
          </cell>
          <cell r="E19" t="str">
            <v>Avenida Las Américas, 10-01, zona 14.</v>
          </cell>
          <cell r="F19">
            <v>22.99</v>
          </cell>
          <cell r="G19">
            <v>22.49</v>
          </cell>
          <cell r="H19">
            <v>20.99</v>
          </cell>
          <cell r="I19">
            <v>19.989999999999998</v>
          </cell>
          <cell r="J19" t="str">
            <v>N/V</v>
          </cell>
          <cell r="K19">
            <v>23.99</v>
          </cell>
          <cell r="L19">
            <v>23.49</v>
          </cell>
          <cell r="M19">
            <v>21.99</v>
          </cell>
          <cell r="N19">
            <v>20.99</v>
          </cell>
        </row>
        <row r="20">
          <cell r="D20" t="str">
            <v>Puma, Estación Los Proceres.</v>
          </cell>
          <cell r="E20" t="str">
            <v>20 calle 3-07, zona 10.</v>
          </cell>
          <cell r="F20" t="str">
            <v>N/V</v>
          </cell>
          <cell r="G20">
            <v>22.49</v>
          </cell>
          <cell r="H20">
            <v>20.99</v>
          </cell>
          <cell r="I20">
            <v>19.489999999999998</v>
          </cell>
          <cell r="J20" t="str">
            <v>nv</v>
          </cell>
          <cell r="K20" t="str">
            <v>N/V</v>
          </cell>
          <cell r="L20">
            <v>23.69</v>
          </cell>
          <cell r="M20">
            <v>22.99</v>
          </cell>
          <cell r="N20" t="str">
            <v>n/v</v>
          </cell>
        </row>
        <row r="21">
          <cell r="D21" t="str">
            <v>Shell, Estacion La Villa</v>
          </cell>
          <cell r="E21" t="str">
            <v>20 calle 9-21, Zona 10</v>
          </cell>
          <cell r="F21">
            <v>22.99</v>
          </cell>
          <cell r="G21">
            <v>22.49</v>
          </cell>
          <cell r="H21">
            <v>20.99</v>
          </cell>
          <cell r="I21">
            <v>19.989999999999998</v>
          </cell>
          <cell r="J21" t="str">
            <v>N/V</v>
          </cell>
          <cell r="K21">
            <v>23.99</v>
          </cell>
          <cell r="L21">
            <v>23.49</v>
          </cell>
          <cell r="M21">
            <v>21.99</v>
          </cell>
          <cell r="N21">
            <v>20.99</v>
          </cell>
        </row>
        <row r="22">
          <cell r="D22" t="str">
            <v>Texaco, Estación Estrella.</v>
          </cell>
          <cell r="E22" t="str">
            <v>18 calle 18-28, zona 10</v>
          </cell>
          <cell r="F22" t="str">
            <v>N/V</v>
          </cell>
          <cell r="G22" t="str">
            <v>N/V</v>
          </cell>
          <cell r="H22" t="str">
            <v>N/V</v>
          </cell>
          <cell r="I22" t="str">
            <v>N/V</v>
          </cell>
          <cell r="J22" t="str">
            <v>N/V</v>
          </cell>
          <cell r="K22" t="str">
            <v>N/V</v>
          </cell>
          <cell r="L22" t="str">
            <v>N/V</v>
          </cell>
          <cell r="M22" t="str">
            <v>N/V</v>
          </cell>
          <cell r="N22" t="str">
            <v>n/v</v>
          </cell>
        </row>
        <row r="23">
          <cell r="D23" t="str">
            <v>Puma, Estación La Villa.</v>
          </cell>
          <cell r="E23" t="str">
            <v>18 calle 19-62, zona 10</v>
          </cell>
          <cell r="F23" t="str">
            <v>N/V</v>
          </cell>
          <cell r="G23">
            <v>22.49</v>
          </cell>
          <cell r="H23">
            <v>20.99</v>
          </cell>
          <cell r="I23" t="str">
            <v>N/V</v>
          </cell>
          <cell r="J23">
            <v>30.99</v>
          </cell>
          <cell r="K23" t="str">
            <v>N/V</v>
          </cell>
          <cell r="L23">
            <v>23.49</v>
          </cell>
          <cell r="M23">
            <v>21.99</v>
          </cell>
          <cell r="N23" t="str">
            <v>N/V</v>
          </cell>
        </row>
        <row r="24">
          <cell r="D24" t="str">
            <v>Shell, Estación Alta Mira.</v>
          </cell>
          <cell r="E24" t="str">
            <v>Km. 9, ruta a El Salvador.</v>
          </cell>
          <cell r="F24" t="str">
            <v>N/V</v>
          </cell>
          <cell r="G24">
            <v>22.49</v>
          </cell>
          <cell r="H24">
            <v>20.99</v>
          </cell>
          <cell r="I24">
            <v>19.989999999999998</v>
          </cell>
          <cell r="J24" t="str">
            <v>N/V</v>
          </cell>
          <cell r="K24">
            <v>24.39</v>
          </cell>
          <cell r="L24">
            <v>23.89</v>
          </cell>
          <cell r="M24" t="str">
            <v>N/V</v>
          </cell>
          <cell r="N24">
            <v>21.39</v>
          </cell>
        </row>
        <row r="25">
          <cell r="D25" t="str">
            <v>Shell, Estación Los Altos.</v>
          </cell>
          <cell r="E25" t="str">
            <v>Km. 12.9, ruta a El Salvador.</v>
          </cell>
          <cell r="F25">
            <v>22.99</v>
          </cell>
          <cell r="G25">
            <v>22.49</v>
          </cell>
          <cell r="H25">
            <v>20.99</v>
          </cell>
          <cell r="I25">
            <v>19.989999999999998</v>
          </cell>
          <cell r="J25" t="str">
            <v>N/V</v>
          </cell>
          <cell r="K25">
            <v>23.99</v>
          </cell>
          <cell r="L25">
            <v>23.49</v>
          </cell>
          <cell r="M25">
            <v>21.99</v>
          </cell>
          <cell r="N25">
            <v>20.99</v>
          </cell>
        </row>
        <row r="26">
          <cell r="D26" t="str">
            <v>Texaco, Estación Puerta Parada.</v>
          </cell>
          <cell r="E26" t="str">
            <v>Km. 14.2, ruta a El Salvador.</v>
          </cell>
          <cell r="F26" t="str">
            <v>N/V</v>
          </cell>
          <cell r="G26">
            <v>22.49</v>
          </cell>
          <cell r="H26">
            <v>20.99</v>
          </cell>
          <cell r="I26">
            <v>19.89</v>
          </cell>
          <cell r="J26" t="str">
            <v>N/V</v>
          </cell>
          <cell r="K26" t="str">
            <v>N/V</v>
          </cell>
          <cell r="L26">
            <v>23.64</v>
          </cell>
          <cell r="M26">
            <v>22.14</v>
          </cell>
          <cell r="N26">
            <v>21.04</v>
          </cell>
        </row>
        <row r="27">
          <cell r="D27" t="str">
            <v>Puma, Estación Puerta Parada.</v>
          </cell>
          <cell r="E27" t="str">
            <v>Km. 14.5, ruta a El Salvador.</v>
          </cell>
          <cell r="F27" t="str">
            <v>N/V</v>
          </cell>
          <cell r="G27">
            <v>22.49</v>
          </cell>
          <cell r="H27">
            <v>20.99</v>
          </cell>
          <cell r="I27">
            <v>19.89</v>
          </cell>
          <cell r="J27" t="str">
            <v>N/V</v>
          </cell>
          <cell r="K27" t="str">
            <v>N/V</v>
          </cell>
          <cell r="L27">
            <v>23.59</v>
          </cell>
          <cell r="M27">
            <v>22.09</v>
          </cell>
          <cell r="N27">
            <v>19.89</v>
          </cell>
        </row>
        <row r="28">
          <cell r="D28" t="str">
            <v>Shell, Estación Centroamérica</v>
          </cell>
          <cell r="E28" t="str">
            <v>Km. 17, ruta al El Salvador (Fraijanes)</v>
          </cell>
          <cell r="F28">
            <v>22.99</v>
          </cell>
          <cell r="G28">
            <v>22.49</v>
          </cell>
          <cell r="H28">
            <v>20.99</v>
          </cell>
          <cell r="I28">
            <v>19.89</v>
          </cell>
          <cell r="J28" t="str">
            <v>N/V</v>
          </cell>
          <cell r="K28">
            <v>23.99</v>
          </cell>
          <cell r="L28">
            <v>23.49</v>
          </cell>
          <cell r="M28">
            <v>21.99</v>
          </cell>
          <cell r="N28">
            <v>20.99</v>
          </cell>
        </row>
        <row r="29">
          <cell r="D29" t="str">
            <v xml:space="preserve">Pacific Oil, Blu Fer </v>
          </cell>
          <cell r="E29" t="str">
            <v xml:space="preserve">Km. 17, Carretera a San Jose Pinula, </v>
          </cell>
          <cell r="F29" t="str">
            <v>N/V</v>
          </cell>
          <cell r="G29" t="str">
            <v>N/V</v>
          </cell>
          <cell r="H29" t="str">
            <v>N/V</v>
          </cell>
          <cell r="I29" t="str">
            <v>N/V</v>
          </cell>
          <cell r="J29" t="str">
            <v>N/V</v>
          </cell>
          <cell r="K29" t="str">
            <v>N/V</v>
          </cell>
          <cell r="L29">
            <v>22.49</v>
          </cell>
          <cell r="M29">
            <v>20.99</v>
          </cell>
          <cell r="N29">
            <v>19.989999999999998</v>
          </cell>
        </row>
        <row r="30">
          <cell r="D30" t="str">
            <v>Pacific Oil, San José Pinula</v>
          </cell>
          <cell r="E30" t="str">
            <v xml:space="preserve">Km. 17.9 Carretera a San Jose Pinula, </v>
          </cell>
          <cell r="F30" t="str">
            <v>N/V</v>
          </cell>
          <cell r="G30">
            <v>22.49</v>
          </cell>
          <cell r="H30">
            <v>20.99</v>
          </cell>
          <cell r="I30">
            <v>19.989999999999998</v>
          </cell>
          <cell r="J30">
            <v>29.44</v>
          </cell>
          <cell r="K30" t="str">
            <v>N/V</v>
          </cell>
          <cell r="L30">
            <v>23.69</v>
          </cell>
          <cell r="M30">
            <v>22.19</v>
          </cell>
          <cell r="N30">
            <v>21.19</v>
          </cell>
        </row>
        <row r="31">
          <cell r="D31" t="str">
            <v>Gasolinera Siboney</v>
          </cell>
          <cell r="E31" t="str">
            <v>Km. 18, Carretera a San Jose Pinula</v>
          </cell>
          <cell r="F31" t="str">
            <v>N/V</v>
          </cell>
          <cell r="G31" t="str">
            <v>N/V</v>
          </cell>
          <cell r="H31" t="str">
            <v>N/V</v>
          </cell>
          <cell r="I31" t="str">
            <v>N/V</v>
          </cell>
          <cell r="J31" t="str">
            <v>N/V</v>
          </cell>
          <cell r="K31" t="str">
            <v>N/V</v>
          </cell>
          <cell r="L31">
            <v>22.44</v>
          </cell>
          <cell r="M31">
            <v>20.94</v>
          </cell>
          <cell r="N31">
            <v>19.940000000000001</v>
          </cell>
        </row>
        <row r="32">
          <cell r="D32" t="str">
            <v>Gasolinera Siboney II</v>
          </cell>
          <cell r="E32" t="str">
            <v>Km. 18.2, Carretera a San Jose Pinula</v>
          </cell>
          <cell r="F32" t="str">
            <v>N/V</v>
          </cell>
          <cell r="G32" t="str">
            <v>N/V</v>
          </cell>
          <cell r="H32" t="str">
            <v>N/V</v>
          </cell>
          <cell r="I32" t="str">
            <v>N/V</v>
          </cell>
          <cell r="J32" t="str">
            <v>N/V</v>
          </cell>
          <cell r="K32" t="str">
            <v>N/V</v>
          </cell>
          <cell r="L32">
            <v>22.44</v>
          </cell>
          <cell r="M32">
            <v>20.94</v>
          </cell>
          <cell r="N32">
            <v>19.940000000000001</v>
          </cell>
        </row>
        <row r="33">
          <cell r="D33" t="str">
            <v>Puma, Estación Diamantes</v>
          </cell>
          <cell r="E33" t="str">
            <v>Km. 19 Carretera a San Jose Pinula</v>
          </cell>
          <cell r="F33" t="str">
            <v>N/V</v>
          </cell>
          <cell r="G33">
            <v>22.49</v>
          </cell>
          <cell r="H33">
            <v>20.99</v>
          </cell>
          <cell r="I33">
            <v>19.989999999999998</v>
          </cell>
          <cell r="J33" t="str">
            <v>N/V</v>
          </cell>
          <cell r="K33" t="str">
            <v>N/V</v>
          </cell>
          <cell r="L33">
            <v>23.69</v>
          </cell>
          <cell r="M33">
            <v>22.19</v>
          </cell>
          <cell r="N33">
            <v>21.19</v>
          </cell>
        </row>
        <row r="34">
          <cell r="D34" t="str">
            <v>Shell, Estación Concepción.</v>
          </cell>
          <cell r="E34" t="str">
            <v>Km. 15.8, ruta a El Salvador.</v>
          </cell>
          <cell r="F34">
            <v>22.99</v>
          </cell>
          <cell r="G34">
            <v>22.49</v>
          </cell>
          <cell r="H34">
            <v>20.99</v>
          </cell>
          <cell r="I34">
            <v>19.989999999999998</v>
          </cell>
          <cell r="J34" t="str">
            <v>N/V</v>
          </cell>
          <cell r="K34">
            <v>23.99</v>
          </cell>
          <cell r="L34">
            <v>23.49</v>
          </cell>
          <cell r="M34">
            <v>21.99</v>
          </cell>
          <cell r="N34">
            <v>20.99</v>
          </cell>
        </row>
        <row r="35">
          <cell r="D35" t="str">
            <v>Super Gas, Estación Puerta Parada</v>
          </cell>
          <cell r="E35" t="str">
            <v>Km. 15.5, ruta a El Salvador.</v>
          </cell>
          <cell r="F35" t="str">
            <v>N/V</v>
          </cell>
          <cell r="G35">
            <v>22.49</v>
          </cell>
          <cell r="H35">
            <v>20.95</v>
          </cell>
          <cell r="I35">
            <v>19.899999999999999</v>
          </cell>
          <cell r="J35" t="str">
            <v>N/V</v>
          </cell>
          <cell r="K35" t="str">
            <v>N/V</v>
          </cell>
          <cell r="L35" t="str">
            <v>N/V</v>
          </cell>
          <cell r="M35" t="str">
            <v>N/V</v>
          </cell>
          <cell r="N35" t="str">
            <v>N/V</v>
          </cell>
        </row>
        <row r="36">
          <cell r="D36" t="str">
            <v>Puma; Las Luces</v>
          </cell>
          <cell r="E36" t="str">
            <v>Km. 13.5, ruta a El Salvador.</v>
          </cell>
          <cell r="F36" t="str">
            <v>N/V</v>
          </cell>
          <cell r="G36">
            <v>22.49</v>
          </cell>
          <cell r="H36">
            <v>20.99</v>
          </cell>
          <cell r="I36">
            <v>19.989999999999998</v>
          </cell>
          <cell r="J36">
            <v>27.79</v>
          </cell>
          <cell r="K36" t="str">
            <v>N/V</v>
          </cell>
          <cell r="L36">
            <v>23.39</v>
          </cell>
          <cell r="M36">
            <v>21.89</v>
          </cell>
          <cell r="N36">
            <v>20.89</v>
          </cell>
        </row>
        <row r="37">
          <cell r="D37" t="str">
            <v>Shell, Estación Vista Hermosa.</v>
          </cell>
          <cell r="E37" t="str">
            <v>2 Ca. 23-99, zona 15, Vista Hermosa I</v>
          </cell>
          <cell r="F37">
            <v>22.99</v>
          </cell>
          <cell r="G37">
            <v>22.49</v>
          </cell>
          <cell r="H37">
            <v>20.95</v>
          </cell>
          <cell r="I37">
            <v>19.989999999999998</v>
          </cell>
          <cell r="J37" t="str">
            <v>N/V</v>
          </cell>
          <cell r="K37">
            <v>23.99</v>
          </cell>
          <cell r="L37">
            <v>23.49</v>
          </cell>
          <cell r="M37">
            <v>21.99</v>
          </cell>
          <cell r="N37">
            <v>20.99</v>
          </cell>
        </row>
        <row r="38">
          <cell r="D38" t="str">
            <v>Puma, Estación, Niagara</v>
          </cell>
          <cell r="E38" t="str">
            <v>18 Avenida 1-72, zona 15, Vista Hermosa II</v>
          </cell>
          <cell r="F38" t="str">
            <v>N/V</v>
          </cell>
          <cell r="G38">
            <v>22.49</v>
          </cell>
          <cell r="H38">
            <v>20.99</v>
          </cell>
          <cell r="I38" t="str">
            <v>n/v</v>
          </cell>
          <cell r="J38">
            <v>28.49</v>
          </cell>
          <cell r="K38" t="str">
            <v>n/v</v>
          </cell>
          <cell r="L38">
            <v>23.19</v>
          </cell>
          <cell r="M38">
            <v>21.99</v>
          </cell>
          <cell r="N38" t="str">
            <v>n/v</v>
          </cell>
        </row>
        <row r="39">
          <cell r="D39" t="str">
            <v>Puma, Estación, Trigal</v>
          </cell>
          <cell r="E39" t="str">
            <v>2 Ca. 14-01, zona 15, Tecún Uman.</v>
          </cell>
          <cell r="F39" t="str">
            <v>N/V</v>
          </cell>
          <cell r="G39">
            <v>22.49</v>
          </cell>
          <cell r="H39">
            <v>20.99</v>
          </cell>
          <cell r="I39" t="str">
            <v>n/v</v>
          </cell>
          <cell r="J39" t="str">
            <v>N/V</v>
          </cell>
          <cell r="K39" t="str">
            <v>N/V</v>
          </cell>
          <cell r="L39">
            <v>23.69</v>
          </cell>
          <cell r="M39">
            <v>21.99</v>
          </cell>
          <cell r="N39" t="str">
            <v>N/V</v>
          </cell>
        </row>
        <row r="40">
          <cell r="D40" t="str">
            <v>Puma, Estación Landívar</v>
          </cell>
          <cell r="E40" t="str">
            <v>Boulevar Jacarandas, Col. Vista Hermosa, Zona 15</v>
          </cell>
          <cell r="F40" t="str">
            <v>N/V</v>
          </cell>
          <cell r="G40">
            <v>22.49</v>
          </cell>
          <cell r="H40">
            <v>20.99</v>
          </cell>
          <cell r="I40" t="str">
            <v>N/v</v>
          </cell>
          <cell r="J40">
            <v>28.29</v>
          </cell>
          <cell r="K40" t="str">
            <v>N/V</v>
          </cell>
          <cell r="L40">
            <v>23.49</v>
          </cell>
          <cell r="M40">
            <v>21.99</v>
          </cell>
          <cell r="N40" t="str">
            <v>n/v</v>
          </cell>
        </row>
        <row r="41">
          <cell r="D41" t="str">
            <v>Pacific Oil, Cayala</v>
          </cell>
          <cell r="E41" t="str">
            <v>Boulevard Jacarandas, Lote 03, Zona 16</v>
          </cell>
          <cell r="F41" t="str">
            <v>N/V</v>
          </cell>
          <cell r="G41">
            <v>22.49</v>
          </cell>
          <cell r="H41">
            <v>20.99</v>
          </cell>
          <cell r="I41">
            <v>19.989999999999998</v>
          </cell>
          <cell r="J41">
            <v>28.29</v>
          </cell>
          <cell r="K41" t="str">
            <v>N/V</v>
          </cell>
          <cell r="L41">
            <v>23.69</v>
          </cell>
          <cell r="M41">
            <v>22.19</v>
          </cell>
          <cell r="N41">
            <v>21.19</v>
          </cell>
        </row>
        <row r="42">
          <cell r="D42" t="str">
            <v>Don Arturo, Axion Combustibles</v>
          </cell>
          <cell r="E42" t="str">
            <v>Calle Principal 00-09 Zona 16 Finca Las Mercedes</v>
          </cell>
          <cell r="F42" t="str">
            <v>N/V</v>
          </cell>
          <cell r="G42" t="str">
            <v>N/V</v>
          </cell>
          <cell r="H42" t="str">
            <v>N/V</v>
          </cell>
          <cell r="I42" t="str">
            <v>N/V</v>
          </cell>
          <cell r="J42" t="str">
            <v>N/V</v>
          </cell>
          <cell r="K42" t="str">
            <v>N/V</v>
          </cell>
          <cell r="L42">
            <v>22.49</v>
          </cell>
          <cell r="M42">
            <v>20.99</v>
          </cell>
          <cell r="N42">
            <v>19.989999999999998</v>
          </cell>
        </row>
        <row r="43">
          <cell r="D43" t="str">
            <v>Shell, Cayala</v>
          </cell>
          <cell r="E43" t="str">
            <v>Boulevard Landivar Zona 15</v>
          </cell>
          <cell r="F43">
            <v>22.99</v>
          </cell>
          <cell r="G43">
            <v>22.49</v>
          </cell>
          <cell r="H43">
            <v>20.99</v>
          </cell>
          <cell r="I43">
            <v>19.989999999999998</v>
          </cell>
          <cell r="J43" t="str">
            <v>N/V</v>
          </cell>
          <cell r="K43">
            <v>23.99</v>
          </cell>
          <cell r="L43">
            <v>23.49</v>
          </cell>
          <cell r="M43">
            <v>21.99</v>
          </cell>
          <cell r="N43">
            <v>20.99</v>
          </cell>
        </row>
        <row r="44">
          <cell r="D44" t="str">
            <v>Texaco, Estación Santa Clara.</v>
          </cell>
          <cell r="E44" t="str">
            <v>6 Avenida 10-09, zona 10.</v>
          </cell>
          <cell r="F44" t="str">
            <v>N/V</v>
          </cell>
          <cell r="G44" t="str">
            <v>N/V</v>
          </cell>
          <cell r="H44" t="str">
            <v>N/V</v>
          </cell>
          <cell r="I44" t="str">
            <v>N/V</v>
          </cell>
          <cell r="J44" t="str">
            <v>N/V</v>
          </cell>
          <cell r="K44" t="str">
            <v>N/V</v>
          </cell>
          <cell r="L44" t="str">
            <v>N/V</v>
          </cell>
          <cell r="M44" t="str">
            <v>N/V</v>
          </cell>
          <cell r="N44" t="str">
            <v>N/V</v>
          </cell>
        </row>
        <row r="45">
          <cell r="D45" t="str">
            <v>Texaco, Estación Vista Hermosa</v>
          </cell>
          <cell r="E45" t="str">
            <v>2a. Calle 7-64 Zona 10.</v>
          </cell>
          <cell r="F45" t="str">
            <v>N/V</v>
          </cell>
          <cell r="G45">
            <v>22.49</v>
          </cell>
          <cell r="H45">
            <v>20.99</v>
          </cell>
          <cell r="I45">
            <v>19.989999999999998</v>
          </cell>
          <cell r="J45" t="str">
            <v>N/V</v>
          </cell>
          <cell r="K45" t="str">
            <v>N/V</v>
          </cell>
          <cell r="L45">
            <v>23.89</v>
          </cell>
          <cell r="M45">
            <v>22.39</v>
          </cell>
          <cell r="N45">
            <v>21.39</v>
          </cell>
        </row>
        <row r="46">
          <cell r="D46" t="str">
            <v>Estación Okland.</v>
          </cell>
          <cell r="E46" t="str">
            <v>Diagonal 6, 14-04, zona 10.</v>
          </cell>
          <cell r="F46" t="str">
            <v>N/V</v>
          </cell>
          <cell r="G46" t="str">
            <v>N/V</v>
          </cell>
          <cell r="H46" t="str">
            <v>N/V</v>
          </cell>
          <cell r="I46" t="str">
            <v>N/V</v>
          </cell>
          <cell r="J46" t="str">
            <v>N/V</v>
          </cell>
          <cell r="K46" t="str">
            <v>N/V</v>
          </cell>
          <cell r="L46" t="str">
            <v>N/V</v>
          </cell>
          <cell r="M46" t="str">
            <v>N/V</v>
          </cell>
          <cell r="N46" t="str">
            <v>N/V</v>
          </cell>
        </row>
        <row r="47">
          <cell r="D47" t="str">
            <v>Shell, Estación Guadalupe</v>
          </cell>
          <cell r="E47" t="str">
            <v>Diagonal 6, 17-64, zona 10.</v>
          </cell>
          <cell r="F47">
            <v>22.99</v>
          </cell>
          <cell r="G47">
            <v>22.49</v>
          </cell>
          <cell r="H47">
            <v>20.99</v>
          </cell>
          <cell r="I47">
            <v>19.989999999999998</v>
          </cell>
          <cell r="J47" t="str">
            <v>N/V</v>
          </cell>
          <cell r="K47">
            <v>23.99</v>
          </cell>
          <cell r="L47">
            <v>23.49</v>
          </cell>
          <cell r="M47">
            <v>21.99</v>
          </cell>
          <cell r="N47">
            <v>20.99</v>
          </cell>
        </row>
        <row r="48">
          <cell r="D48" t="str">
            <v>Pacific Oil, Proceres</v>
          </cell>
          <cell r="E48" t="str">
            <v>Boulevard Los Proceres, Zona 10.</v>
          </cell>
          <cell r="F48" t="str">
            <v>N/V</v>
          </cell>
          <cell r="G48">
            <v>22.49</v>
          </cell>
          <cell r="H48">
            <v>20.99</v>
          </cell>
          <cell r="I48">
            <v>19.489999999999998</v>
          </cell>
          <cell r="J48">
            <v>31.49</v>
          </cell>
          <cell r="K48" t="str">
            <v>n/v</v>
          </cell>
          <cell r="L48">
            <v>23.64</v>
          </cell>
          <cell r="M48">
            <v>21.49</v>
          </cell>
          <cell r="N48">
            <v>20.49</v>
          </cell>
        </row>
        <row r="49">
          <cell r="D49" t="str">
            <v>Shell, La Reforma</v>
          </cell>
          <cell r="E49" t="str">
            <v>Bulevard Liberación, 7-00, zona 9</v>
          </cell>
          <cell r="F49" t="str">
            <v>N/V</v>
          </cell>
          <cell r="G49" t="str">
            <v>N/V</v>
          </cell>
          <cell r="H49" t="str">
            <v>N/V</v>
          </cell>
          <cell r="I49" t="str">
            <v>N/V</v>
          </cell>
          <cell r="J49" t="str">
            <v>N/V</v>
          </cell>
          <cell r="K49">
            <v>23.99</v>
          </cell>
          <cell r="L49">
            <v>23.49</v>
          </cell>
          <cell r="M49">
            <v>21.49</v>
          </cell>
          <cell r="N49">
            <v>20.99</v>
          </cell>
        </row>
        <row r="50">
          <cell r="D50" t="str">
            <v>Shell, Liberación (Aeropuerto)</v>
          </cell>
          <cell r="E50" t="str">
            <v>Bulevard Liberación, 3-41, zona 9</v>
          </cell>
          <cell r="F50">
            <v>22.99</v>
          </cell>
          <cell r="G50">
            <v>22.49</v>
          </cell>
          <cell r="H50">
            <v>20.99</v>
          </cell>
          <cell r="I50">
            <v>19.989999999999998</v>
          </cell>
          <cell r="J50" t="str">
            <v>N/V</v>
          </cell>
          <cell r="K50">
            <v>23.99</v>
          </cell>
          <cell r="L50">
            <v>23.49</v>
          </cell>
          <cell r="M50">
            <v>21.99</v>
          </cell>
          <cell r="N50">
            <v>22.99</v>
          </cell>
        </row>
        <row r="51">
          <cell r="D51" t="str">
            <v>Shell, Estación Diasa</v>
          </cell>
          <cell r="E51" t="str">
            <v>Calle Montufar 0-71, zona 9</v>
          </cell>
          <cell r="F51">
            <v>22.99</v>
          </cell>
          <cell r="G51">
            <v>22.49</v>
          </cell>
          <cell r="H51">
            <v>20.99</v>
          </cell>
          <cell r="I51">
            <v>19.989999999999998</v>
          </cell>
          <cell r="J51" t="str">
            <v>N/V</v>
          </cell>
          <cell r="K51">
            <v>23.99</v>
          </cell>
          <cell r="L51">
            <v>23.49</v>
          </cell>
          <cell r="M51">
            <v>21.99</v>
          </cell>
          <cell r="N51">
            <v>22.99</v>
          </cell>
        </row>
        <row r="52">
          <cell r="D52" t="str">
            <v>Shell, Ega 2</v>
          </cell>
          <cell r="E52" t="str">
            <v>Av. Castellana 35-32, zona 8</v>
          </cell>
          <cell r="F52" t="str">
            <v>N/V</v>
          </cell>
          <cell r="G52" t="str">
            <v>N/V</v>
          </cell>
          <cell r="H52" t="str">
            <v>N/V</v>
          </cell>
          <cell r="I52" t="str">
            <v>N/V</v>
          </cell>
          <cell r="J52" t="str">
            <v>N/V</v>
          </cell>
          <cell r="K52">
            <v>22.99</v>
          </cell>
          <cell r="L52">
            <v>22.49</v>
          </cell>
          <cell r="M52">
            <v>20.99</v>
          </cell>
          <cell r="N52">
            <v>19.989999999999998</v>
          </cell>
        </row>
        <row r="53">
          <cell r="F53" t="str">
            <v>SUPERIOR 95</v>
          </cell>
          <cell r="G53" t="str">
            <v>SUPER 95</v>
          </cell>
          <cell r="H53" t="str">
            <v>REGULAR</v>
          </cell>
          <cell r="I53" t="str">
            <v>DIESEL</v>
          </cell>
          <cell r="J53" t="str">
            <v>Diesel LS</v>
          </cell>
          <cell r="K53" t="str">
            <v>SUPERIOR 95</v>
          </cell>
          <cell r="L53" t="str">
            <v>SUPER 95</v>
          </cell>
          <cell r="M53" t="str">
            <v xml:space="preserve">REGULAR </v>
          </cell>
          <cell r="N53" t="str">
            <v>DIESEL</v>
          </cell>
        </row>
        <row r="54">
          <cell r="D54" t="str">
            <v>Estación Rivera</v>
          </cell>
          <cell r="E54" t="str">
            <v>Calzada  Aguilar Batres, 13-75 Zona 12</v>
          </cell>
          <cell r="F54" t="str">
            <v>N/V</v>
          </cell>
          <cell r="G54">
            <v>22.19</v>
          </cell>
          <cell r="H54">
            <v>20.79</v>
          </cell>
          <cell r="I54">
            <v>19.79</v>
          </cell>
          <cell r="J54" t="str">
            <v>N/V</v>
          </cell>
          <cell r="K54" t="str">
            <v>N/V</v>
          </cell>
          <cell r="L54">
            <v>24.29</v>
          </cell>
          <cell r="M54">
            <v>22.79</v>
          </cell>
          <cell r="N54">
            <v>21.79</v>
          </cell>
        </row>
        <row r="55">
          <cell r="D55" t="str">
            <v>Estacion de Servicio Asunción Sur</v>
          </cell>
          <cell r="E55" t="str">
            <v>Calzada Aguilar Batres 12-02, zona 11</v>
          </cell>
          <cell r="F55" t="str">
            <v>N/V</v>
          </cell>
          <cell r="G55" t="str">
            <v>N/V</v>
          </cell>
          <cell r="H55" t="str">
            <v>N/V</v>
          </cell>
          <cell r="I55" t="str">
            <v>N/V</v>
          </cell>
          <cell r="J55" t="str">
            <v>N/V</v>
          </cell>
          <cell r="K55" t="str">
            <v>N/V</v>
          </cell>
          <cell r="L55">
            <v>23.49</v>
          </cell>
          <cell r="M55">
            <v>22.99</v>
          </cell>
          <cell r="N55">
            <v>20.99</v>
          </cell>
        </row>
        <row r="56">
          <cell r="D56" t="str">
            <v>Texaco Trebol</v>
          </cell>
          <cell r="E56" t="str">
            <v>Trebol y Aguilar Batez, 4-15 Zoma 12</v>
          </cell>
          <cell r="F56" t="str">
            <v>N/V</v>
          </cell>
          <cell r="G56">
            <v>22.48</v>
          </cell>
          <cell r="H56">
            <v>20.98</v>
          </cell>
          <cell r="I56">
            <v>19.989999999999998</v>
          </cell>
          <cell r="J56" t="str">
            <v>N/V</v>
          </cell>
          <cell r="K56" t="str">
            <v>N/V</v>
          </cell>
          <cell r="L56">
            <v>23.08</v>
          </cell>
          <cell r="M56">
            <v>21.08</v>
          </cell>
          <cell r="N56">
            <v>20.69</v>
          </cell>
        </row>
        <row r="57">
          <cell r="D57" t="str">
            <v>Estación El Triángulo Starsa</v>
          </cell>
          <cell r="E57" t="str">
            <v>Avenida Petapa 5-40, Zona 12</v>
          </cell>
          <cell r="F57" t="str">
            <v>N/V</v>
          </cell>
          <cell r="G57" t="str">
            <v>N/V</v>
          </cell>
          <cell r="H57" t="str">
            <v>N/V</v>
          </cell>
          <cell r="I57" t="str">
            <v>N/V</v>
          </cell>
          <cell r="J57" t="str">
            <v>N/V</v>
          </cell>
          <cell r="K57" t="str">
            <v>N/V</v>
          </cell>
          <cell r="L57">
            <v>22.98</v>
          </cell>
          <cell r="M57">
            <v>21.49</v>
          </cell>
          <cell r="N57">
            <v>20.59</v>
          </cell>
        </row>
        <row r="58">
          <cell r="D58" t="str">
            <v>Shell, Estaciòn Reformita</v>
          </cell>
          <cell r="E58" t="str">
            <v>Avenida Petapa, 10-01, Zona 12</v>
          </cell>
          <cell r="F58" t="str">
            <v>N/V</v>
          </cell>
          <cell r="G58" t="str">
            <v>N/V</v>
          </cell>
          <cell r="H58" t="str">
            <v>N/V</v>
          </cell>
          <cell r="I58" t="str">
            <v>N/V</v>
          </cell>
          <cell r="J58" t="str">
            <v>N/V</v>
          </cell>
          <cell r="K58" t="str">
            <v>N/V</v>
          </cell>
          <cell r="L58">
            <v>22.99</v>
          </cell>
          <cell r="M58">
            <v>20.99</v>
          </cell>
          <cell r="N58">
            <v>20.99</v>
          </cell>
        </row>
        <row r="59">
          <cell r="D59" t="str">
            <v>Puma Universal</v>
          </cell>
          <cell r="E59" t="str">
            <v>Calzada Aguilar Batres 16-36, zona 11</v>
          </cell>
          <cell r="F59" t="str">
            <v>N/V</v>
          </cell>
          <cell r="G59">
            <v>22.49</v>
          </cell>
          <cell r="H59">
            <v>20.99</v>
          </cell>
          <cell r="I59">
            <v>19.989999999999998</v>
          </cell>
          <cell r="J59" t="str">
            <v>N/V</v>
          </cell>
          <cell r="K59" t="str">
            <v>N/V</v>
          </cell>
          <cell r="L59" t="str">
            <v>N/V</v>
          </cell>
          <cell r="M59" t="str">
            <v>N/V</v>
          </cell>
          <cell r="N59" t="str">
            <v>N/V</v>
          </cell>
        </row>
        <row r="60">
          <cell r="D60" t="str">
            <v>Texaco Superservicio del Sur</v>
          </cell>
          <cell r="E60" t="str">
            <v>Calzada Aguilar Batres 18-64, zona 11</v>
          </cell>
          <cell r="F60" t="str">
            <v>N/V</v>
          </cell>
          <cell r="G60">
            <v>22.49</v>
          </cell>
          <cell r="H60">
            <v>20.99</v>
          </cell>
          <cell r="I60">
            <v>19.989999999999998</v>
          </cell>
          <cell r="J60" t="str">
            <v>N/V</v>
          </cell>
          <cell r="K60" t="str">
            <v>N/V</v>
          </cell>
          <cell r="L60">
            <v>23.39</v>
          </cell>
          <cell r="M60">
            <v>21.89</v>
          </cell>
          <cell r="N60">
            <v>20.89</v>
          </cell>
        </row>
        <row r="61">
          <cell r="D61" t="str">
            <v>Shell Nueva Mariscal</v>
          </cell>
          <cell r="E61" t="str">
            <v>Calzada Aguilar Batres 21-50, zona 11</v>
          </cell>
          <cell r="F61">
            <v>22.99</v>
          </cell>
          <cell r="G61">
            <v>22.49</v>
          </cell>
          <cell r="H61">
            <v>20.99</v>
          </cell>
          <cell r="I61">
            <v>19.989999999999998</v>
          </cell>
          <cell r="J61" t="str">
            <v>N/V</v>
          </cell>
          <cell r="K61">
            <v>23.99</v>
          </cell>
          <cell r="L61">
            <v>23.49</v>
          </cell>
          <cell r="M61">
            <v>21.99</v>
          </cell>
          <cell r="N61">
            <v>20.99</v>
          </cell>
        </row>
        <row r="62">
          <cell r="D62" t="str">
            <v>Puma Tiger Market Aguilar Batres I</v>
          </cell>
          <cell r="E62" t="str">
            <v>Calzada Aguilar Batres 31-90, Zona 11</v>
          </cell>
          <cell r="F62" t="str">
            <v>N/V</v>
          </cell>
          <cell r="G62">
            <v>22.49</v>
          </cell>
          <cell r="H62">
            <v>20.49</v>
          </cell>
          <cell r="I62">
            <v>19.989999999999998</v>
          </cell>
          <cell r="J62" t="str">
            <v>N/V</v>
          </cell>
          <cell r="K62" t="str">
            <v>N/V</v>
          </cell>
          <cell r="L62">
            <v>23.49</v>
          </cell>
          <cell r="M62">
            <v>21.99</v>
          </cell>
          <cell r="N62" t="str">
            <v>n/v</v>
          </cell>
        </row>
        <row r="63">
          <cell r="D63" t="str">
            <v>Pacific Oil, Aguilar Batres</v>
          </cell>
          <cell r="E63" t="str">
            <v>Calzada Aguilar Batres 45-37 Zona 12</v>
          </cell>
          <cell r="F63" t="str">
            <v>N/V</v>
          </cell>
          <cell r="G63">
            <v>22.49</v>
          </cell>
          <cell r="H63">
            <v>20.99</v>
          </cell>
          <cell r="I63">
            <v>19.989999999999998</v>
          </cell>
          <cell r="J63">
            <v>30.49</v>
          </cell>
          <cell r="K63" t="str">
            <v>N/V</v>
          </cell>
          <cell r="L63">
            <v>23.69</v>
          </cell>
          <cell r="M63">
            <v>22.19</v>
          </cell>
          <cell r="N63">
            <v>21.19</v>
          </cell>
        </row>
        <row r="64">
          <cell r="D64" t="str">
            <v>Puma, Tiger Market Aguilar Batres II</v>
          </cell>
          <cell r="E64" t="str">
            <v>Calzada Aguilar Batres 30-93, Zona 12</v>
          </cell>
          <cell r="F64" t="str">
            <v>N/V</v>
          </cell>
          <cell r="G64">
            <v>22.49</v>
          </cell>
          <cell r="H64">
            <v>20.99</v>
          </cell>
          <cell r="I64">
            <v>19.989999999999998</v>
          </cell>
          <cell r="J64" t="str">
            <v>N/V</v>
          </cell>
          <cell r="K64" t="str">
            <v>N/V</v>
          </cell>
          <cell r="L64">
            <v>23.49</v>
          </cell>
          <cell r="M64">
            <v>21.49</v>
          </cell>
          <cell r="N64" t="str">
            <v>n/v</v>
          </cell>
        </row>
        <row r="65">
          <cell r="D65" t="str">
            <v>Estación Don Arturo</v>
          </cell>
          <cell r="E65" t="str">
            <v>Calzada Aguilar Batres 45-35 Zona 12</v>
          </cell>
          <cell r="F65" t="str">
            <v>N/V</v>
          </cell>
          <cell r="G65" t="str">
            <v>N/V</v>
          </cell>
          <cell r="H65" t="str">
            <v>N/V</v>
          </cell>
          <cell r="I65" t="str">
            <v>N/V</v>
          </cell>
          <cell r="J65" t="str">
            <v>N/V</v>
          </cell>
          <cell r="K65" t="str">
            <v>N/V</v>
          </cell>
          <cell r="L65">
            <v>23.39</v>
          </cell>
          <cell r="M65">
            <v>20.89</v>
          </cell>
          <cell r="N65">
            <v>19.89</v>
          </cell>
        </row>
        <row r="66">
          <cell r="D66" t="str">
            <v>Shell Imperial</v>
          </cell>
          <cell r="E66" t="str">
            <v>Avenida Amatitlán 47-20, Zona 11</v>
          </cell>
          <cell r="F66">
            <v>22.99</v>
          </cell>
          <cell r="G66">
            <v>22.39</v>
          </cell>
          <cell r="H66">
            <v>20.89</v>
          </cell>
          <cell r="I66">
            <v>19.89</v>
          </cell>
          <cell r="J66" t="str">
            <v>N/V</v>
          </cell>
          <cell r="K66">
            <v>23.99</v>
          </cell>
          <cell r="L66">
            <v>23.49</v>
          </cell>
          <cell r="M66">
            <v>21.99</v>
          </cell>
          <cell r="N66">
            <v>20.99</v>
          </cell>
        </row>
        <row r="67">
          <cell r="D67" t="str">
            <v>Puma, Villa San Jose</v>
          </cell>
          <cell r="E67" t="str">
            <v>Km. 15 Carretera al Pacifico</v>
          </cell>
          <cell r="F67" t="str">
            <v>N/V</v>
          </cell>
          <cell r="G67" t="str">
            <v>N/V</v>
          </cell>
          <cell r="H67" t="str">
            <v>N/V</v>
          </cell>
          <cell r="I67" t="str">
            <v>N/V</v>
          </cell>
          <cell r="J67" t="str">
            <v>N/V</v>
          </cell>
          <cell r="K67" t="str">
            <v>N/V</v>
          </cell>
          <cell r="L67">
            <v>22.49</v>
          </cell>
          <cell r="M67">
            <v>20.99</v>
          </cell>
          <cell r="N67">
            <v>19.989999999999998</v>
          </cell>
        </row>
        <row r="68">
          <cell r="D68" t="str">
            <v>Shell Esperanza II</v>
          </cell>
          <cell r="E68" t="str">
            <v xml:space="preserve">Km. 15.6 Carretera al Pacifico </v>
          </cell>
          <cell r="F68">
            <v>22.99</v>
          </cell>
          <cell r="G68">
            <v>22.49</v>
          </cell>
          <cell r="H68">
            <v>20.99</v>
          </cell>
          <cell r="I68">
            <v>19.989999999999998</v>
          </cell>
          <cell r="J68" t="str">
            <v>N/V</v>
          </cell>
          <cell r="K68">
            <v>23.99</v>
          </cell>
          <cell r="L68">
            <v>23.49</v>
          </cell>
          <cell r="M68">
            <v>21.99</v>
          </cell>
          <cell r="N68">
            <v>20.99</v>
          </cell>
        </row>
        <row r="69">
          <cell r="D69" t="str">
            <v xml:space="preserve">Estacion Aro </v>
          </cell>
          <cell r="E69" t="str">
            <v xml:space="preserve">Km. 15.5 Carretera al Pacifico </v>
          </cell>
          <cell r="F69" t="str">
            <v>N/V</v>
          </cell>
          <cell r="G69" t="str">
            <v>N/V</v>
          </cell>
          <cell r="H69" t="str">
            <v>N/V</v>
          </cell>
          <cell r="I69" t="str">
            <v>N/V</v>
          </cell>
          <cell r="J69" t="str">
            <v>N/V</v>
          </cell>
          <cell r="K69" t="str">
            <v>N/V</v>
          </cell>
          <cell r="L69">
            <v>22.39</v>
          </cell>
          <cell r="M69">
            <v>20.89</v>
          </cell>
          <cell r="N69">
            <v>19.89</v>
          </cell>
        </row>
        <row r="70">
          <cell r="D70" t="str">
            <v>Puma Monja Blanca, Villa Nueva</v>
          </cell>
          <cell r="E70" t="str">
            <v>Km. 16 Carretera Pacifico, Villa Nueva</v>
          </cell>
          <cell r="F70" t="str">
            <v>N/V</v>
          </cell>
          <cell r="G70">
            <v>22.49</v>
          </cell>
          <cell r="H70">
            <v>20.99</v>
          </cell>
          <cell r="I70">
            <v>19.989999999999998</v>
          </cell>
          <cell r="J70" t="str">
            <v>N/V</v>
          </cell>
          <cell r="K70" t="str">
            <v>N/V</v>
          </cell>
          <cell r="L70">
            <v>23.49</v>
          </cell>
          <cell r="M70">
            <v>21.99</v>
          </cell>
          <cell r="N70">
            <v>20.99</v>
          </cell>
        </row>
        <row r="71">
          <cell r="D71" t="str">
            <v>Puma El Ranchón II</v>
          </cell>
          <cell r="E71" t="str">
            <v>Km. 16.8 Ruta al Pacifico, Villa Nueva</v>
          </cell>
          <cell r="F71" t="str">
            <v>N/V</v>
          </cell>
          <cell r="G71">
            <v>22.49</v>
          </cell>
          <cell r="H71">
            <v>20.99</v>
          </cell>
          <cell r="I71">
            <v>19.989999999999998</v>
          </cell>
          <cell r="J71" t="str">
            <v>N/V</v>
          </cell>
          <cell r="K71" t="str">
            <v>N/V</v>
          </cell>
          <cell r="L71" t="str">
            <v>N/V</v>
          </cell>
          <cell r="M71" t="str">
            <v>N/V</v>
          </cell>
          <cell r="N71" t="str">
            <v>N/V</v>
          </cell>
        </row>
        <row r="72">
          <cell r="D72" t="str">
            <v>Puma El Ranchón I</v>
          </cell>
          <cell r="E72" t="str">
            <v>Km. 17 Carretera al Pacifico, 17-32 Zona 0, Villa Nueva</v>
          </cell>
          <cell r="F72" t="str">
            <v>N/V</v>
          </cell>
          <cell r="G72">
            <v>22.49</v>
          </cell>
          <cell r="H72">
            <v>20.99</v>
          </cell>
          <cell r="I72">
            <v>19.989999999999998</v>
          </cell>
          <cell r="K72" t="str">
            <v>N/V</v>
          </cell>
          <cell r="L72" t="str">
            <v>N/V</v>
          </cell>
          <cell r="M72" t="str">
            <v>N/V</v>
          </cell>
          <cell r="N72" t="str">
            <v>N/V</v>
          </cell>
        </row>
        <row r="73">
          <cell r="D73" t="str">
            <v>Shell Santa Clara</v>
          </cell>
          <cell r="E73" t="str">
            <v>Km. 17.5 Ruta al Pacifico</v>
          </cell>
          <cell r="F73">
            <v>22.99</v>
          </cell>
          <cell r="G73">
            <v>22.49</v>
          </cell>
          <cell r="H73">
            <v>20.99</v>
          </cell>
          <cell r="I73">
            <v>19.989999999999998</v>
          </cell>
          <cell r="J73" t="str">
            <v>N/V</v>
          </cell>
          <cell r="K73" t="str">
            <v>N/V</v>
          </cell>
          <cell r="L73" t="str">
            <v>N/V</v>
          </cell>
          <cell r="M73" t="str">
            <v>N/V</v>
          </cell>
          <cell r="N73" t="str">
            <v>N/V</v>
          </cell>
        </row>
        <row r="74">
          <cell r="D74" t="str">
            <v>Super Gas, Villa Nueva</v>
          </cell>
          <cell r="E74" t="str">
            <v>Centro Comercial Walmark, Villa Nueva</v>
          </cell>
          <cell r="F74" t="str">
            <v>N/V</v>
          </cell>
          <cell r="G74">
            <v>22.45</v>
          </cell>
          <cell r="H74">
            <v>20.95</v>
          </cell>
          <cell r="I74">
            <v>19.899999999999999</v>
          </cell>
          <cell r="J74" t="str">
            <v>N/V</v>
          </cell>
          <cell r="K74" t="str">
            <v>N/V</v>
          </cell>
          <cell r="L74" t="str">
            <v>N/V</v>
          </cell>
          <cell r="M74" t="str">
            <v>N/V</v>
          </cell>
          <cell r="N74" t="str">
            <v>N/V</v>
          </cell>
        </row>
        <row r="75">
          <cell r="D75" t="str">
            <v>Shell Linda Vista</v>
          </cell>
          <cell r="E75" t="str">
            <v>Km. 19.8 Ruta CA-9, Villa Nueva</v>
          </cell>
          <cell r="F75">
            <v>22.99</v>
          </cell>
          <cell r="G75">
            <v>22.49</v>
          </cell>
          <cell r="H75">
            <v>20.99</v>
          </cell>
          <cell r="I75">
            <v>19.989999999999998</v>
          </cell>
          <cell r="J75" t="str">
            <v>N/V</v>
          </cell>
          <cell r="K75">
            <v>23.99</v>
          </cell>
          <cell r="L75">
            <v>23.49</v>
          </cell>
          <cell r="M75">
            <v>21.99</v>
          </cell>
          <cell r="N75">
            <v>20.99</v>
          </cell>
        </row>
        <row r="76">
          <cell r="D76" t="str">
            <v>Puma, Sonora Estación Villa Nueva</v>
          </cell>
          <cell r="E76" t="str">
            <v>Km. 20 Ruta CA-9, Villa Nueva</v>
          </cell>
          <cell r="F76" t="str">
            <v>N/V</v>
          </cell>
          <cell r="G76">
            <v>22.49</v>
          </cell>
          <cell r="H76">
            <v>20.99</v>
          </cell>
          <cell r="I76">
            <v>19.989999999999998</v>
          </cell>
          <cell r="J76" t="str">
            <v>N/V</v>
          </cell>
          <cell r="K76" t="str">
            <v>N/V</v>
          </cell>
          <cell r="L76">
            <v>23.49</v>
          </cell>
          <cell r="M76">
            <v>21.99</v>
          </cell>
          <cell r="N76">
            <v>20.99</v>
          </cell>
        </row>
        <row r="77">
          <cell r="D77" t="str">
            <v>BV, Bella Vista</v>
          </cell>
          <cell r="E77" t="str">
            <v>1a. Calle 2-94, Zona 4, Villa Nueva</v>
          </cell>
          <cell r="F77" t="str">
            <v>N/V</v>
          </cell>
          <cell r="G77">
            <v>22.49</v>
          </cell>
          <cell r="H77">
            <v>20.99</v>
          </cell>
          <cell r="I77">
            <v>19.989999999999998</v>
          </cell>
          <cell r="J77" t="str">
            <v>N/V</v>
          </cell>
          <cell r="K77" t="str">
            <v>N/V</v>
          </cell>
          <cell r="L77">
            <v>23.09</v>
          </cell>
          <cell r="M77">
            <v>21.59</v>
          </cell>
          <cell r="N77">
            <v>20.59</v>
          </cell>
        </row>
        <row r="78">
          <cell r="D78" t="str">
            <v xml:space="preserve">PDV, Especiales 65 </v>
          </cell>
          <cell r="E78" t="str">
            <v>4a. Avenida 4-23 Zona 6, Entrada a Villa Nueva</v>
          </cell>
          <cell r="F78" t="str">
            <v>N/V</v>
          </cell>
          <cell r="G78" t="str">
            <v>N/V</v>
          </cell>
          <cell r="H78" t="str">
            <v>N/V</v>
          </cell>
          <cell r="I78" t="str">
            <v>N/V</v>
          </cell>
          <cell r="J78" t="str">
            <v>N/V</v>
          </cell>
          <cell r="K78" t="str">
            <v>N/V</v>
          </cell>
          <cell r="L78">
            <v>22.99</v>
          </cell>
          <cell r="M78">
            <v>21.49</v>
          </cell>
          <cell r="N78">
            <v>20.49</v>
          </cell>
        </row>
        <row r="79">
          <cell r="D79" t="str">
            <v>Shell Planes</v>
          </cell>
          <cell r="E79" t="str">
            <v>1a. Calle 6-91 Zona 5, Col. Los Planes II</v>
          </cell>
          <cell r="F79">
            <v>22.99</v>
          </cell>
          <cell r="G79">
            <v>22.49</v>
          </cell>
          <cell r="H79">
            <v>20.99</v>
          </cell>
          <cell r="I79">
            <v>19.989999999999998</v>
          </cell>
          <cell r="J79" t="str">
            <v>N/V</v>
          </cell>
          <cell r="K79">
            <v>23.99</v>
          </cell>
          <cell r="L79">
            <v>23.49</v>
          </cell>
          <cell r="M79">
            <v>21.99</v>
          </cell>
          <cell r="N79">
            <v>20.99</v>
          </cell>
        </row>
        <row r="80">
          <cell r="D80" t="str">
            <v>Estación YAYA San Miguel</v>
          </cell>
          <cell r="E80" t="str">
            <v>Calle Real 19-24, zona 9, San Miguel Petapa</v>
          </cell>
          <cell r="F80" t="str">
            <v>N/V</v>
          </cell>
          <cell r="G80" t="str">
            <v>N/V</v>
          </cell>
          <cell r="H80" t="str">
            <v>N/V</v>
          </cell>
          <cell r="I80" t="str">
            <v>N/V</v>
          </cell>
          <cell r="J80" t="str">
            <v>N/V</v>
          </cell>
          <cell r="K80" t="str">
            <v>N/V</v>
          </cell>
          <cell r="L80" t="str">
            <v>N/V</v>
          </cell>
          <cell r="M80" t="str">
            <v>N/V</v>
          </cell>
          <cell r="N80" t="str">
            <v>N/V</v>
          </cell>
        </row>
        <row r="81">
          <cell r="D81" t="str">
            <v>Texaco, San Miguel Petapa</v>
          </cell>
          <cell r="E81" t="str">
            <v>Km. 2.5 Carretera a San Miguel Petapa</v>
          </cell>
          <cell r="F81" t="str">
            <v>N/V</v>
          </cell>
          <cell r="G81">
            <v>22.49</v>
          </cell>
          <cell r="H81">
            <v>20.99</v>
          </cell>
          <cell r="I81">
            <v>19.989999999999998</v>
          </cell>
          <cell r="J81" t="str">
            <v>N/V</v>
          </cell>
          <cell r="K81" t="str">
            <v>N/V</v>
          </cell>
          <cell r="L81">
            <v>23.89</v>
          </cell>
          <cell r="M81">
            <v>22.39</v>
          </cell>
          <cell r="N81">
            <v>21.39</v>
          </cell>
        </row>
        <row r="82">
          <cell r="D82" t="str">
            <v>Puma, Don Quincho</v>
          </cell>
          <cell r="E82" t="str">
            <v>11 Avenida 5-13, zona 5, El Frutal San Miguel Petapa</v>
          </cell>
          <cell r="F82" t="str">
            <v>N/V</v>
          </cell>
          <cell r="G82">
            <v>22.49</v>
          </cell>
          <cell r="H82">
            <v>20.99</v>
          </cell>
          <cell r="I82">
            <v>19.989999999999998</v>
          </cell>
          <cell r="J82" t="str">
            <v>N/V</v>
          </cell>
          <cell r="K82" t="str">
            <v>N/V</v>
          </cell>
          <cell r="L82">
            <v>23.49</v>
          </cell>
          <cell r="M82">
            <v>21.99</v>
          </cell>
          <cell r="N82">
            <v>20.99</v>
          </cell>
        </row>
        <row r="83">
          <cell r="D83" t="str">
            <v>Shell, El Frutal II</v>
          </cell>
          <cell r="E83" t="str">
            <v>12 Avenida 10-89 zoan 5, El Frutal Villa Nueva</v>
          </cell>
          <cell r="F83">
            <v>22.99</v>
          </cell>
          <cell r="G83">
            <v>22.49</v>
          </cell>
          <cell r="H83">
            <v>20.99</v>
          </cell>
          <cell r="I83">
            <v>19.989999999999998</v>
          </cell>
          <cell r="J83" t="str">
            <v>N/V</v>
          </cell>
          <cell r="K83">
            <v>23.99</v>
          </cell>
          <cell r="L83">
            <v>23.49</v>
          </cell>
          <cell r="M83">
            <v>21.99</v>
          </cell>
          <cell r="N83">
            <v>20.99</v>
          </cell>
        </row>
        <row r="84">
          <cell r="D84" t="str">
            <v>Shell El Frutal</v>
          </cell>
          <cell r="E84" t="str">
            <v>Area Comercial, CC El Frutal, Zona 5, Villa Nueva</v>
          </cell>
          <cell r="F84">
            <v>22.99</v>
          </cell>
          <cell r="G84">
            <v>22.49</v>
          </cell>
          <cell r="H84">
            <v>20.99</v>
          </cell>
          <cell r="I84">
            <v>19.989999999999998</v>
          </cell>
          <cell r="J84" t="str">
            <v>N/V</v>
          </cell>
          <cell r="K84">
            <v>23.99</v>
          </cell>
          <cell r="L84">
            <v>23.49</v>
          </cell>
          <cell r="M84">
            <v>21.99</v>
          </cell>
          <cell r="N84">
            <v>20.99</v>
          </cell>
        </row>
        <row r="85">
          <cell r="D85" t="str">
            <v>Puma Villa Hermosa I</v>
          </cell>
          <cell r="E85" t="str">
            <v>Colonia Villa Hermosa, San Miguel Petapa</v>
          </cell>
          <cell r="F85" t="str">
            <v>N/V</v>
          </cell>
          <cell r="G85">
            <v>22.49</v>
          </cell>
          <cell r="H85">
            <v>20.99</v>
          </cell>
          <cell r="I85">
            <v>19.989999999999998</v>
          </cell>
          <cell r="J85" t="str">
            <v>N/V</v>
          </cell>
          <cell r="K85" t="str">
            <v>N/V</v>
          </cell>
          <cell r="L85" t="str">
            <v>N/V</v>
          </cell>
          <cell r="M85" t="str">
            <v>N/V</v>
          </cell>
          <cell r="N85" t="str">
            <v>N/V</v>
          </cell>
        </row>
        <row r="86">
          <cell r="D86" t="str">
            <v>Shell Villa Hermosa</v>
          </cell>
          <cell r="E86" t="str">
            <v>23 Calle 20-64, Colonia Villa Hermosa</v>
          </cell>
          <cell r="F86">
            <v>22.99</v>
          </cell>
          <cell r="G86">
            <v>22.49</v>
          </cell>
          <cell r="H86">
            <v>20.99</v>
          </cell>
          <cell r="I86">
            <v>19.989999999999998</v>
          </cell>
          <cell r="J86" t="str">
            <v>N/V</v>
          </cell>
          <cell r="K86">
            <v>23.99</v>
          </cell>
          <cell r="L86">
            <v>23.49</v>
          </cell>
          <cell r="M86">
            <v>21.99</v>
          </cell>
          <cell r="N86">
            <v>20.99</v>
          </cell>
        </row>
        <row r="87">
          <cell r="D87" t="str">
            <v>PUMA, Estacion Villa Hermosa</v>
          </cell>
          <cell r="E87" t="str">
            <v>Calzada Villa Hermosa, 23 Calle 19-00, San Miguel Petapa</v>
          </cell>
          <cell r="F87" t="str">
            <v>N/V</v>
          </cell>
          <cell r="G87" t="str">
            <v>N/V</v>
          </cell>
          <cell r="H87" t="str">
            <v>N/V</v>
          </cell>
          <cell r="I87" t="str">
            <v>N/V</v>
          </cell>
          <cell r="J87" t="str">
            <v>N/V</v>
          </cell>
          <cell r="K87" t="str">
            <v>N/V</v>
          </cell>
          <cell r="L87">
            <v>22.48</v>
          </cell>
          <cell r="M87">
            <v>20.98</v>
          </cell>
          <cell r="N87">
            <v>19.95</v>
          </cell>
        </row>
        <row r="88">
          <cell r="D88" t="str">
            <v>PDV Villa Hermosa</v>
          </cell>
          <cell r="E88" t="str">
            <v>Lote 1, 1-30 Manzana "A" Sector 11, Zona 12</v>
          </cell>
          <cell r="F88" t="str">
            <v>N/V</v>
          </cell>
          <cell r="G88" t="str">
            <v>N/V</v>
          </cell>
          <cell r="H88" t="str">
            <v>N/V</v>
          </cell>
          <cell r="I88" t="str">
            <v>N/V</v>
          </cell>
          <cell r="J88" t="str">
            <v>N/V</v>
          </cell>
          <cell r="K88" t="str">
            <v>N/V</v>
          </cell>
          <cell r="L88">
            <v>23.95</v>
          </cell>
          <cell r="M88">
            <v>22.75</v>
          </cell>
          <cell r="N88">
            <v>21.45</v>
          </cell>
        </row>
        <row r="89">
          <cell r="D89" t="str">
            <v>Texaco, Petrofortuna</v>
          </cell>
          <cell r="E89" t="str">
            <v>0 Av. 22-10 Zona 12, Villa Hermosa</v>
          </cell>
          <cell r="F89" t="str">
            <v>N/V</v>
          </cell>
          <cell r="G89">
            <v>22.49</v>
          </cell>
          <cell r="H89">
            <v>20.99</v>
          </cell>
          <cell r="I89">
            <v>19.690000000000001</v>
          </cell>
          <cell r="K89" t="str">
            <v>N/V</v>
          </cell>
          <cell r="L89">
            <v>23.49</v>
          </cell>
          <cell r="M89">
            <v>21.99</v>
          </cell>
          <cell r="N89">
            <v>20.69</v>
          </cell>
        </row>
        <row r="90">
          <cell r="D90" t="str">
            <v>PDV Chicaman</v>
          </cell>
          <cell r="E90" t="str">
            <v>Boulevard Justo Rufino Barrios, Zona 21</v>
          </cell>
          <cell r="F90" t="str">
            <v>N/V</v>
          </cell>
          <cell r="G90" t="str">
            <v>N/V</v>
          </cell>
          <cell r="H90" t="str">
            <v>N/V</v>
          </cell>
          <cell r="I90" t="str">
            <v>N/V</v>
          </cell>
          <cell r="J90" t="str">
            <v>N/V</v>
          </cell>
          <cell r="K90" t="str">
            <v>N/V</v>
          </cell>
          <cell r="L90">
            <v>22.49</v>
          </cell>
          <cell r="M90">
            <v>21.49</v>
          </cell>
          <cell r="N90">
            <v>20.49</v>
          </cell>
        </row>
        <row r="91">
          <cell r="D91" t="str">
            <v>Shell Ciudad Real</v>
          </cell>
          <cell r="E91" t="str">
            <v>Avenida Petapa, 51-35, Zona 12</v>
          </cell>
          <cell r="F91">
            <v>22.99</v>
          </cell>
          <cell r="G91">
            <v>22.49</v>
          </cell>
          <cell r="H91">
            <v>20.99</v>
          </cell>
          <cell r="I91">
            <v>19.989999999999998</v>
          </cell>
          <cell r="J91" t="str">
            <v>N/V</v>
          </cell>
          <cell r="K91">
            <v>23.99</v>
          </cell>
          <cell r="L91">
            <v>23.49</v>
          </cell>
          <cell r="M91">
            <v>21.99</v>
          </cell>
          <cell r="N91">
            <v>20.99</v>
          </cell>
        </row>
        <row r="92">
          <cell r="D92" t="str">
            <v>Texaco, Petapa</v>
          </cell>
          <cell r="E92" t="str">
            <v>Avenida Petapa 49-30, Zona 12</v>
          </cell>
          <cell r="F92" t="str">
            <v>N/V</v>
          </cell>
          <cell r="G92">
            <v>22.49</v>
          </cell>
          <cell r="H92">
            <v>20.99</v>
          </cell>
          <cell r="I92">
            <v>19.989999999999998</v>
          </cell>
          <cell r="J92" t="str">
            <v>N/V</v>
          </cell>
          <cell r="K92" t="str">
            <v>N/V</v>
          </cell>
          <cell r="L92">
            <v>23.89</v>
          </cell>
          <cell r="M92">
            <v>22.39</v>
          </cell>
          <cell r="N92">
            <v>21.39</v>
          </cell>
        </row>
        <row r="93">
          <cell r="D93" t="str">
            <v>Texaco Guayacán</v>
          </cell>
          <cell r="E93" t="str">
            <v>Avenida Petapa 45-25, Zona 12</v>
          </cell>
          <cell r="F93" t="str">
            <v>N/V</v>
          </cell>
          <cell r="G93">
            <v>22.49</v>
          </cell>
          <cell r="H93">
            <v>20.99</v>
          </cell>
          <cell r="I93">
            <v>19.989999999999998</v>
          </cell>
          <cell r="J93" t="str">
            <v>N/V</v>
          </cell>
          <cell r="K93" t="str">
            <v>N/V</v>
          </cell>
          <cell r="L93">
            <v>23.89</v>
          </cell>
          <cell r="M93">
            <v>22.39</v>
          </cell>
          <cell r="N93">
            <v>21.39</v>
          </cell>
        </row>
        <row r="94">
          <cell r="D94" t="str">
            <v>Puma Villasol</v>
          </cell>
          <cell r="E94" t="str">
            <v>Avenida Petapa 40-88, Zona 12</v>
          </cell>
          <cell r="F94" t="str">
            <v>N/V</v>
          </cell>
          <cell r="G94">
            <v>22.49</v>
          </cell>
          <cell r="H94">
            <v>20.99</v>
          </cell>
          <cell r="I94">
            <v>19.989999999999998</v>
          </cell>
          <cell r="J94" t="str">
            <v>N/V</v>
          </cell>
          <cell r="K94" t="str">
            <v>N/V</v>
          </cell>
          <cell r="L94" t="str">
            <v>N/V</v>
          </cell>
          <cell r="M94" t="str">
            <v>N/V</v>
          </cell>
          <cell r="N94" t="str">
            <v>N/V</v>
          </cell>
        </row>
        <row r="95">
          <cell r="D95" t="str">
            <v>Shell Santa Elisa</v>
          </cell>
          <cell r="E95" t="str">
            <v>Avenida Petapa 32-69, Zona 12</v>
          </cell>
          <cell r="F95">
            <v>22.99</v>
          </cell>
          <cell r="G95">
            <v>22.49</v>
          </cell>
          <cell r="H95">
            <v>20.99</v>
          </cell>
          <cell r="I95">
            <v>19.989999999999998</v>
          </cell>
          <cell r="J95" t="str">
            <v>N/V</v>
          </cell>
          <cell r="K95">
            <v>23.99</v>
          </cell>
          <cell r="L95">
            <v>23.49</v>
          </cell>
          <cell r="M95">
            <v>21.99</v>
          </cell>
          <cell r="N95">
            <v>20.99</v>
          </cell>
        </row>
        <row r="96">
          <cell r="D96" t="str">
            <v>Makro Petapa</v>
          </cell>
          <cell r="E96" t="str">
            <v>Av. Petapa 25-25 zona 12</v>
          </cell>
          <cell r="F96" t="str">
            <v>N/V</v>
          </cell>
          <cell r="G96" t="str">
            <v>N/V</v>
          </cell>
          <cell r="H96" t="str">
            <v>n/v</v>
          </cell>
          <cell r="I96" t="str">
            <v>N/V</v>
          </cell>
          <cell r="J96" t="str">
            <v>N/V</v>
          </cell>
          <cell r="K96" t="str">
            <v>N/V</v>
          </cell>
          <cell r="L96">
            <v>22.45</v>
          </cell>
          <cell r="M96">
            <v>20.95</v>
          </cell>
          <cell r="N96">
            <v>19.850000000000001</v>
          </cell>
        </row>
        <row r="97">
          <cell r="D97" t="str">
            <v>Texaco, El Portillo</v>
          </cell>
          <cell r="E97" t="str">
            <v>Avenida Petapa, 22-99, Zona 12</v>
          </cell>
          <cell r="F97" t="str">
            <v>N/V</v>
          </cell>
          <cell r="G97">
            <v>22.49</v>
          </cell>
          <cell r="H97">
            <v>20.99</v>
          </cell>
          <cell r="I97">
            <v>19.989999999999998</v>
          </cell>
          <cell r="J97" t="str">
            <v>N/V</v>
          </cell>
          <cell r="K97" t="str">
            <v>N/V</v>
          </cell>
          <cell r="L97">
            <v>23.99</v>
          </cell>
          <cell r="M97">
            <v>22.39</v>
          </cell>
          <cell r="N97">
            <v>21.39</v>
          </cell>
        </row>
        <row r="98">
          <cell r="D98" t="str">
            <v>Shell, San Carlos</v>
          </cell>
          <cell r="E98" t="str">
            <v>Avenida Petapa, 25-25, Zona 12</v>
          </cell>
          <cell r="F98" t="str">
            <v>N/V</v>
          </cell>
          <cell r="G98">
            <v>22.49</v>
          </cell>
          <cell r="H98">
            <v>20.99</v>
          </cell>
          <cell r="I98">
            <v>19.989999999999998</v>
          </cell>
          <cell r="J98" t="str">
            <v>N/V</v>
          </cell>
          <cell r="K98" t="str">
            <v>N/V</v>
          </cell>
          <cell r="L98">
            <v>23.49</v>
          </cell>
          <cell r="M98">
            <v>21.99</v>
          </cell>
          <cell r="N98">
            <v>20.99</v>
          </cell>
        </row>
        <row r="99">
          <cell r="D99" t="str">
            <v>Puma, Santa Rosa</v>
          </cell>
          <cell r="E99" t="str">
            <v>Av. Castellana 41-06, zona 8</v>
          </cell>
          <cell r="F99" t="str">
            <v>N/V</v>
          </cell>
          <cell r="G99" t="str">
            <v>N/V</v>
          </cell>
          <cell r="H99" t="str">
            <v>N/V</v>
          </cell>
          <cell r="I99" t="str">
            <v>N/V</v>
          </cell>
          <cell r="J99" t="str">
            <v>N/V</v>
          </cell>
          <cell r="K99" t="str">
            <v>N/V</v>
          </cell>
          <cell r="L99">
            <v>22.49</v>
          </cell>
          <cell r="M99">
            <v>20.99</v>
          </cell>
          <cell r="N99">
            <v>19.989999999999998</v>
          </cell>
        </row>
        <row r="100">
          <cell r="D100" t="str">
            <v>Puma Atanasio Tzul II</v>
          </cell>
          <cell r="E100" t="str">
            <v>Calzada  Atanasio Tzul, Zona 12</v>
          </cell>
          <cell r="F100" t="str">
            <v>N/V</v>
          </cell>
          <cell r="G100">
            <v>22.49</v>
          </cell>
          <cell r="H100">
            <v>20.99</v>
          </cell>
          <cell r="I100">
            <v>19.989999999999998</v>
          </cell>
          <cell r="J100" t="str">
            <v>N/V</v>
          </cell>
          <cell r="K100" t="str">
            <v>N/V</v>
          </cell>
          <cell r="L100" t="str">
            <v>N/V</v>
          </cell>
          <cell r="M100" t="str">
            <v>N/V</v>
          </cell>
          <cell r="N100" t="str">
            <v>N/V</v>
          </cell>
        </row>
        <row r="101">
          <cell r="D101" t="str">
            <v>Texaco, Estación Atanasio Tzul</v>
          </cell>
          <cell r="E101" t="str">
            <v>Avenida Petapa 51-35, Zona 12</v>
          </cell>
          <cell r="F101" t="str">
            <v>N/V</v>
          </cell>
          <cell r="G101">
            <v>22.49</v>
          </cell>
          <cell r="H101">
            <v>20.99</v>
          </cell>
          <cell r="I101">
            <v>19.989999999999998</v>
          </cell>
          <cell r="J101" t="str">
            <v>N/V</v>
          </cell>
          <cell r="K101" t="str">
            <v>N/V</v>
          </cell>
          <cell r="L101">
            <v>23.89</v>
          </cell>
          <cell r="M101">
            <v>22.39</v>
          </cell>
          <cell r="N101">
            <v>21.39</v>
          </cell>
        </row>
        <row r="102">
          <cell r="D102" t="str">
            <v>Club Gas, Estaciòn Atanasio Tzul</v>
          </cell>
          <cell r="E102" t="str">
            <v>31 Calle 23-43 Zona 12</v>
          </cell>
          <cell r="F102" t="str">
            <v>N/V</v>
          </cell>
          <cell r="G102">
            <v>22.49</v>
          </cell>
          <cell r="H102">
            <v>20.99</v>
          </cell>
          <cell r="I102">
            <v>19.989999999999998</v>
          </cell>
          <cell r="J102" t="str">
            <v>N/V</v>
          </cell>
          <cell r="K102" t="str">
            <v>N/V</v>
          </cell>
          <cell r="L102" t="str">
            <v>N/V</v>
          </cell>
          <cell r="M102" t="str">
            <v>N/V</v>
          </cell>
          <cell r="N102" t="str">
            <v>N/V</v>
          </cell>
        </row>
        <row r="103">
          <cell r="D103" t="str">
            <v>Estaciòn Blue Star</v>
          </cell>
          <cell r="E103" t="str">
            <v>23a. Av. 31-01, Zona 12</v>
          </cell>
          <cell r="F103" t="str">
            <v>N/V</v>
          </cell>
          <cell r="G103">
            <v>22.45</v>
          </cell>
          <cell r="H103">
            <v>20.95</v>
          </cell>
          <cell r="I103">
            <v>19.850000000000001</v>
          </cell>
          <cell r="J103" t="str">
            <v>N/V</v>
          </cell>
          <cell r="K103" t="str">
            <v>N/V</v>
          </cell>
          <cell r="L103" t="str">
            <v>N/V</v>
          </cell>
          <cell r="M103" t="str">
            <v>N/V</v>
          </cell>
          <cell r="N103" t="str">
            <v>N/V</v>
          </cell>
        </row>
        <row r="104">
          <cell r="D104" t="str">
            <v>Shell Atanasio Tzul</v>
          </cell>
          <cell r="E104" t="str">
            <v>Calzada  Atanasio Tzul, Zona 12</v>
          </cell>
          <cell r="F104">
            <v>22.99</v>
          </cell>
          <cell r="G104">
            <v>22.49</v>
          </cell>
          <cell r="H104">
            <v>20.99</v>
          </cell>
          <cell r="I104">
            <v>19.989999999999998</v>
          </cell>
          <cell r="J104" t="str">
            <v>N/V</v>
          </cell>
          <cell r="K104">
            <v>23.99</v>
          </cell>
          <cell r="L104">
            <v>23.49</v>
          </cell>
          <cell r="M104">
            <v>21.99</v>
          </cell>
          <cell r="N104">
            <v>20.992999999999999</v>
          </cell>
        </row>
        <row r="105">
          <cell r="D105" t="str">
            <v>Puma, Estaciòn Atanasio Tzul</v>
          </cell>
          <cell r="E105" t="str">
            <v>Calzada  Atanasio Tzul, Zona 12</v>
          </cell>
          <cell r="F105" t="str">
            <v>N/V</v>
          </cell>
          <cell r="G105">
            <v>22.49</v>
          </cell>
          <cell r="H105">
            <v>20.99</v>
          </cell>
          <cell r="I105">
            <v>19.989999999999998</v>
          </cell>
          <cell r="J105" t="str">
            <v>N/V</v>
          </cell>
          <cell r="K105" t="str">
            <v>N/V</v>
          </cell>
          <cell r="L105" t="str">
            <v>N/V</v>
          </cell>
          <cell r="M105" t="str">
            <v>N/V</v>
          </cell>
          <cell r="N105" t="str">
            <v>N/V</v>
          </cell>
        </row>
        <row r="106">
          <cell r="D106" t="str">
            <v>Shell La U</v>
          </cell>
          <cell r="E106" t="str">
            <v>11 Avenida 29-29, Zona 12</v>
          </cell>
          <cell r="F106">
            <v>22.99</v>
          </cell>
          <cell r="G106">
            <v>22.49</v>
          </cell>
          <cell r="H106">
            <v>20.99</v>
          </cell>
          <cell r="I106">
            <v>19.989999999999998</v>
          </cell>
          <cell r="J106" t="str">
            <v>N/V</v>
          </cell>
          <cell r="K106">
            <v>23.99</v>
          </cell>
          <cell r="L106">
            <v>23.49</v>
          </cell>
          <cell r="M106">
            <v>21.99</v>
          </cell>
          <cell r="N106">
            <v>20.99</v>
          </cell>
        </row>
        <row r="107">
          <cell r="D107" t="str">
            <v>Scott 77 La "U"</v>
          </cell>
          <cell r="E107" t="str">
            <v>12 Avenida 27-65, zona 12</v>
          </cell>
          <cell r="F107" t="str">
            <v>N/V</v>
          </cell>
          <cell r="G107" t="str">
            <v>N/V</v>
          </cell>
          <cell r="H107" t="str">
            <v>N/V</v>
          </cell>
          <cell r="I107" t="str">
            <v>N/V</v>
          </cell>
          <cell r="J107" t="str">
            <v>N/V</v>
          </cell>
          <cell r="K107" t="str">
            <v>N/V</v>
          </cell>
          <cell r="L107">
            <v>22.85</v>
          </cell>
          <cell r="M107">
            <v>21.35</v>
          </cell>
          <cell r="N107">
            <v>20.65</v>
          </cell>
        </row>
        <row r="108">
          <cell r="F108" t="str">
            <v>SUPERIOR 95</v>
          </cell>
          <cell r="G108" t="str">
            <v>SUPER 95</v>
          </cell>
          <cell r="H108" t="str">
            <v>REGULAR</v>
          </cell>
          <cell r="I108" t="str">
            <v>DIESEL</v>
          </cell>
          <cell r="J108" t="str">
            <v>Diesel LS</v>
          </cell>
          <cell r="K108" t="str">
            <v>SUPERIOR 95</v>
          </cell>
          <cell r="L108" t="str">
            <v>SUPER 95</v>
          </cell>
          <cell r="M108" t="str">
            <v xml:space="preserve">REGULAR </v>
          </cell>
          <cell r="N108" t="str">
            <v>DIESEL</v>
          </cell>
        </row>
        <row r="109">
          <cell r="D109" t="str">
            <v>Puma, Estación Miraflores.</v>
          </cell>
          <cell r="E109" t="str">
            <v>Diagonal 22, 22-12, Periférico, zona 11</v>
          </cell>
          <cell r="F109" t="str">
            <v>N/V</v>
          </cell>
          <cell r="G109">
            <v>22.45</v>
          </cell>
          <cell r="H109">
            <v>20.99</v>
          </cell>
          <cell r="I109">
            <v>19.989999999999998</v>
          </cell>
          <cell r="J109" t="str">
            <v>N/V</v>
          </cell>
          <cell r="K109" t="str">
            <v>N/V</v>
          </cell>
          <cell r="L109">
            <v>23.74</v>
          </cell>
          <cell r="M109">
            <v>22.24</v>
          </cell>
          <cell r="N109">
            <v>21.24</v>
          </cell>
        </row>
        <row r="110">
          <cell r="D110" t="str">
            <v>Shell, Estación Bethania.</v>
          </cell>
          <cell r="E110" t="str">
            <v>Anillo Periférico, Colonia Bethania, zona 7</v>
          </cell>
          <cell r="F110">
            <v>22.99</v>
          </cell>
          <cell r="G110">
            <v>22.49</v>
          </cell>
          <cell r="H110">
            <v>20.99</v>
          </cell>
          <cell r="I110">
            <v>19.489999999999998</v>
          </cell>
          <cell r="J110" t="str">
            <v>N/V</v>
          </cell>
          <cell r="K110">
            <v>23.99</v>
          </cell>
          <cell r="L110">
            <v>23.49</v>
          </cell>
          <cell r="M110">
            <v>21.99</v>
          </cell>
          <cell r="N110">
            <v>20.49</v>
          </cell>
        </row>
        <row r="111">
          <cell r="D111" t="str">
            <v>Puma, Estación El Incienso.</v>
          </cell>
          <cell r="E111" t="str">
            <v>2 da. calle, zona 3.</v>
          </cell>
          <cell r="F111" t="str">
            <v>N/v</v>
          </cell>
          <cell r="G111">
            <v>22.49</v>
          </cell>
          <cell r="H111">
            <v>20.99</v>
          </cell>
          <cell r="I111">
            <v>19.989999999999998</v>
          </cell>
          <cell r="J111" t="str">
            <v>N/V</v>
          </cell>
          <cell r="K111" t="str">
            <v>N/V</v>
          </cell>
          <cell r="L111" t="str">
            <v>N/V</v>
          </cell>
          <cell r="M111" t="str">
            <v>N/V</v>
          </cell>
          <cell r="N111" t="str">
            <v>N/V</v>
          </cell>
        </row>
        <row r="112">
          <cell r="D112" t="str">
            <v>Shell, Estación El Sauce.</v>
          </cell>
          <cell r="E112" t="str">
            <v>Av. Elena "A" 1-28, Periférico, zona 2</v>
          </cell>
          <cell r="F112" t="str">
            <v>N/V</v>
          </cell>
          <cell r="G112" t="str">
            <v>N/V</v>
          </cell>
          <cell r="H112" t="str">
            <v>N/V</v>
          </cell>
          <cell r="I112" t="str">
            <v>N/V</v>
          </cell>
          <cell r="J112" t="str">
            <v>N/V</v>
          </cell>
          <cell r="K112" t="str">
            <v>N/V</v>
          </cell>
          <cell r="L112">
            <v>22.49</v>
          </cell>
          <cell r="M112">
            <v>20.99</v>
          </cell>
          <cell r="N112">
            <v>19.989999999999998</v>
          </cell>
        </row>
        <row r="113">
          <cell r="D113" t="str">
            <v>Shell, Estación Carrillo.</v>
          </cell>
          <cell r="E113" t="str">
            <v>Avenida Elena 4-26, zona 3.</v>
          </cell>
          <cell r="F113" t="str">
            <v>n/v</v>
          </cell>
          <cell r="G113" t="str">
            <v>N/V</v>
          </cell>
          <cell r="H113" t="str">
            <v>N/V</v>
          </cell>
          <cell r="I113" t="str">
            <v>N/V</v>
          </cell>
          <cell r="J113" t="str">
            <v>N/V</v>
          </cell>
          <cell r="K113" t="str">
            <v>N/v</v>
          </cell>
          <cell r="L113">
            <v>23.99</v>
          </cell>
          <cell r="M113">
            <v>20.98</v>
          </cell>
          <cell r="N113">
            <v>19.88</v>
          </cell>
        </row>
        <row r="114">
          <cell r="D114" t="str">
            <v>Shell, La Bendición</v>
          </cell>
          <cell r="E114" t="str">
            <v>Avenida Elena 12-26, zona 3.</v>
          </cell>
          <cell r="F114" t="str">
            <v>N/V</v>
          </cell>
          <cell r="G114" t="str">
            <v>N/V</v>
          </cell>
          <cell r="H114" t="str">
            <v>N/V</v>
          </cell>
          <cell r="I114" t="str">
            <v>N/V</v>
          </cell>
          <cell r="J114" t="str">
            <v>N/V</v>
          </cell>
          <cell r="K114" t="str">
            <v>N/V</v>
          </cell>
          <cell r="L114">
            <v>22.49</v>
          </cell>
          <cell r="M114">
            <v>20.99</v>
          </cell>
          <cell r="N114">
            <v>19.989999999999998</v>
          </cell>
        </row>
        <row r="115">
          <cell r="D115" t="str">
            <v>Texaco, Estación El Jade</v>
          </cell>
          <cell r="E115" t="str">
            <v>Av. El Cementerio 19-01, zona 3</v>
          </cell>
          <cell r="F115" t="str">
            <v>N/V</v>
          </cell>
          <cell r="G115" t="str">
            <v>N/V</v>
          </cell>
          <cell r="H115" t="str">
            <v>N/V</v>
          </cell>
          <cell r="I115" t="str">
            <v>N/V</v>
          </cell>
          <cell r="J115" t="str">
            <v>N/V</v>
          </cell>
          <cell r="K115" t="str">
            <v>N/V</v>
          </cell>
          <cell r="L115">
            <v>22.49</v>
          </cell>
          <cell r="M115">
            <v>20.99</v>
          </cell>
          <cell r="N115">
            <v>19.989999999999998</v>
          </cell>
        </row>
        <row r="116">
          <cell r="D116" t="str">
            <v>Shell, Estación Bonanza</v>
          </cell>
          <cell r="E116" t="str">
            <v>23 Calle 2-02, zona 3</v>
          </cell>
          <cell r="F116" t="str">
            <v>N/V</v>
          </cell>
          <cell r="G116" t="str">
            <v>N/V</v>
          </cell>
          <cell r="H116" t="str">
            <v>N/V</v>
          </cell>
          <cell r="I116" t="str">
            <v>N/V</v>
          </cell>
          <cell r="J116" t="str">
            <v>N/V</v>
          </cell>
          <cell r="K116" t="str">
            <v>N/V</v>
          </cell>
          <cell r="L116">
            <v>22.49</v>
          </cell>
          <cell r="M116">
            <v>20.99</v>
          </cell>
          <cell r="N116">
            <v>19.989999999999998</v>
          </cell>
        </row>
        <row r="117">
          <cell r="D117" t="str">
            <v>Texaco, Estación Caribe.</v>
          </cell>
          <cell r="E117" t="str">
            <v>Avenida Elena, 24-18, zona 3</v>
          </cell>
          <cell r="F117" t="str">
            <v>N/V</v>
          </cell>
          <cell r="G117" t="str">
            <v>N/V</v>
          </cell>
          <cell r="H117" t="str">
            <v>N/V</v>
          </cell>
          <cell r="I117" t="str">
            <v>N/V</v>
          </cell>
          <cell r="J117" t="str">
            <v>N/V</v>
          </cell>
          <cell r="K117" t="str">
            <v>N/V</v>
          </cell>
          <cell r="L117" t="str">
            <v>N/V</v>
          </cell>
          <cell r="M117" t="str">
            <v>N/V</v>
          </cell>
          <cell r="N117" t="str">
            <v>N/V</v>
          </cell>
        </row>
        <row r="118">
          <cell r="D118" t="str">
            <v>Pacific Oil,  Gasolineras Superiores de Calidad No. 2.</v>
          </cell>
          <cell r="E118" t="str">
            <v>Avenida Bolivar 26-06, zona 1</v>
          </cell>
          <cell r="F118" t="str">
            <v>N/V</v>
          </cell>
          <cell r="G118">
            <v>23.49</v>
          </cell>
          <cell r="H118">
            <v>21.99</v>
          </cell>
          <cell r="I118">
            <v>20.99</v>
          </cell>
          <cell r="J118" t="str">
            <v>N/V</v>
          </cell>
          <cell r="K118" t="str">
            <v>N/V</v>
          </cell>
          <cell r="L118">
            <v>24.49</v>
          </cell>
          <cell r="M118">
            <v>22.99</v>
          </cell>
          <cell r="N118">
            <v>21.19</v>
          </cell>
        </row>
        <row r="119">
          <cell r="D119" t="str">
            <v>Shell, Estación Esquipulas</v>
          </cell>
          <cell r="E119" t="str">
            <v>Av. Bolivar, 21-12 zona 1</v>
          </cell>
          <cell r="F119" t="str">
            <v>N/V</v>
          </cell>
          <cell r="G119" t="str">
            <v>N/V</v>
          </cell>
          <cell r="H119" t="str">
            <v>N/V</v>
          </cell>
          <cell r="I119" t="str">
            <v>N/V</v>
          </cell>
          <cell r="J119" t="str">
            <v>N/V</v>
          </cell>
          <cell r="K119" t="str">
            <v>N/V</v>
          </cell>
          <cell r="L119" t="str">
            <v>N/V</v>
          </cell>
          <cell r="M119" t="str">
            <v>N/V</v>
          </cell>
          <cell r="N119" t="str">
            <v>N/V</v>
          </cell>
        </row>
        <row r="120">
          <cell r="D120" t="str">
            <v>Puma, Cinco calles</v>
          </cell>
          <cell r="E120" t="str">
            <v>Avenida Bolivar 20-12, zona 1</v>
          </cell>
          <cell r="F120" t="str">
            <v>N/V</v>
          </cell>
          <cell r="G120" t="str">
            <v>N/V</v>
          </cell>
          <cell r="H120" t="str">
            <v>N/V</v>
          </cell>
          <cell r="I120" t="str">
            <v>N/V</v>
          </cell>
          <cell r="J120" t="str">
            <v>N/V</v>
          </cell>
          <cell r="K120" t="str">
            <v>N/V</v>
          </cell>
          <cell r="L120">
            <v>22.49</v>
          </cell>
          <cell r="M120" t="str">
            <v>N/v</v>
          </cell>
          <cell r="N120">
            <v>19.989999999999998</v>
          </cell>
        </row>
        <row r="121">
          <cell r="D121" t="str">
            <v>Shell, Estación Las Brisas</v>
          </cell>
          <cell r="E121" t="str">
            <v>11 Av. 14-01, zona 1</v>
          </cell>
          <cell r="F121" t="str">
            <v>N/V</v>
          </cell>
          <cell r="G121" t="str">
            <v>N/V</v>
          </cell>
          <cell r="H121" t="str">
            <v>N/V</v>
          </cell>
          <cell r="I121" t="str">
            <v>N/V</v>
          </cell>
          <cell r="J121" t="str">
            <v>N/V</v>
          </cell>
          <cell r="K121" t="str">
            <v>N/V</v>
          </cell>
          <cell r="L121">
            <v>22.49</v>
          </cell>
          <cell r="M121">
            <v>20.59</v>
          </cell>
          <cell r="N121">
            <v>19.989999999999998</v>
          </cell>
        </row>
        <row r="122">
          <cell r="D122" t="str">
            <v>Pacific Oil, Cruz del Sur</v>
          </cell>
          <cell r="E122" t="str">
            <v>10 Av. 15-80, zona 1</v>
          </cell>
          <cell r="F122" t="str">
            <v>N/V</v>
          </cell>
          <cell r="G122">
            <v>22.49</v>
          </cell>
          <cell r="H122">
            <v>20.99</v>
          </cell>
          <cell r="I122">
            <v>19.989999999999998</v>
          </cell>
          <cell r="J122" t="str">
            <v>N/V</v>
          </cell>
          <cell r="K122" t="str">
            <v>N/V</v>
          </cell>
          <cell r="L122">
            <v>23.49</v>
          </cell>
          <cell r="M122">
            <v>22.17</v>
          </cell>
          <cell r="N122">
            <v>21.19</v>
          </cell>
        </row>
        <row r="123">
          <cell r="D123" t="str">
            <v>Shell, Estación San Cristobal.</v>
          </cell>
          <cell r="E123" t="str">
            <v>3ra. Av. 9-06, zona 1.</v>
          </cell>
          <cell r="F123" t="str">
            <v>N/V</v>
          </cell>
          <cell r="G123" t="str">
            <v>N/V</v>
          </cell>
          <cell r="H123" t="str">
            <v>N/V</v>
          </cell>
          <cell r="I123" t="str">
            <v>N/V</v>
          </cell>
          <cell r="J123" t="str">
            <v>N/V</v>
          </cell>
          <cell r="K123">
            <v>22.99</v>
          </cell>
          <cell r="L123">
            <v>22.49</v>
          </cell>
          <cell r="M123">
            <v>20.99</v>
          </cell>
          <cell r="N123">
            <v>19.989999999999998</v>
          </cell>
        </row>
        <row r="124">
          <cell r="D124" t="str">
            <v>Shell, Estación Cursa.</v>
          </cell>
          <cell r="E124" t="str">
            <v>2 da. Avenida, 6-00, zona 2</v>
          </cell>
          <cell r="F124">
            <v>22.99</v>
          </cell>
          <cell r="G124">
            <v>22.49</v>
          </cell>
          <cell r="H124">
            <v>20.99</v>
          </cell>
          <cell r="I124">
            <v>19.989999999999998</v>
          </cell>
          <cell r="J124" t="str">
            <v>N/V</v>
          </cell>
          <cell r="K124">
            <v>23.99</v>
          </cell>
          <cell r="L124">
            <v>23.49</v>
          </cell>
          <cell r="M124">
            <v>21.99</v>
          </cell>
          <cell r="N124">
            <v>20.99</v>
          </cell>
        </row>
        <row r="125">
          <cell r="D125" t="str">
            <v>Puma, Las Dos Victorias.</v>
          </cell>
          <cell r="E125" t="str">
            <v>11 av. 4-63, zona 2.</v>
          </cell>
          <cell r="F125" t="str">
            <v>N/V</v>
          </cell>
          <cell r="G125">
            <v>22.49</v>
          </cell>
          <cell r="H125">
            <v>20.99</v>
          </cell>
          <cell r="I125">
            <v>19.989999999999998</v>
          </cell>
          <cell r="J125" t="str">
            <v>N/V</v>
          </cell>
          <cell r="K125" t="str">
            <v>N/V</v>
          </cell>
          <cell r="L125">
            <v>23.49</v>
          </cell>
          <cell r="M125">
            <v>21.99</v>
          </cell>
          <cell r="N125">
            <v>20.99</v>
          </cell>
        </row>
        <row r="126">
          <cell r="D126" t="str">
            <v>Shell El Cerrito</v>
          </cell>
          <cell r="E126" t="str">
            <v>11 avenida 0-24, zona 2</v>
          </cell>
          <cell r="F126" t="str">
            <v>N/V</v>
          </cell>
          <cell r="G126" t="str">
            <v>N/V</v>
          </cell>
          <cell r="H126" t="str">
            <v>N/V</v>
          </cell>
          <cell r="I126" t="str">
            <v>N/V</v>
          </cell>
          <cell r="J126" t="str">
            <v>N/V</v>
          </cell>
          <cell r="K126">
            <v>22.99</v>
          </cell>
          <cell r="L126">
            <v>22.49</v>
          </cell>
          <cell r="M126">
            <v>20.99</v>
          </cell>
          <cell r="N126">
            <v>19.989999999999998</v>
          </cell>
        </row>
        <row r="127">
          <cell r="D127" t="str">
            <v>Shell, Estación Central</v>
          </cell>
          <cell r="E127" t="str">
            <v>14 Av. 3-21 zona 1</v>
          </cell>
          <cell r="F127" t="str">
            <v>N/V</v>
          </cell>
          <cell r="G127" t="str">
            <v>N/V</v>
          </cell>
          <cell r="H127" t="str">
            <v>N/V</v>
          </cell>
          <cell r="I127" t="str">
            <v>N/V</v>
          </cell>
          <cell r="J127" t="str">
            <v>N/V</v>
          </cell>
          <cell r="K127" t="str">
            <v>N/V</v>
          </cell>
          <cell r="L127">
            <v>22.49</v>
          </cell>
          <cell r="M127">
            <v>20.99</v>
          </cell>
          <cell r="N127">
            <v>19.989999999999998</v>
          </cell>
        </row>
        <row r="128">
          <cell r="D128" t="str">
            <v>Puma, Estación Marti II.</v>
          </cell>
          <cell r="E128" t="str">
            <v>Calle Marti, 13-95, zona 6.</v>
          </cell>
          <cell r="F128" t="str">
            <v>N/V</v>
          </cell>
          <cell r="G128">
            <v>22.49</v>
          </cell>
          <cell r="H128">
            <v>20.99</v>
          </cell>
          <cell r="I128">
            <v>19.989999999999998</v>
          </cell>
          <cell r="J128" t="str">
            <v>N/V</v>
          </cell>
          <cell r="K128" t="str">
            <v>N/V</v>
          </cell>
          <cell r="L128" t="str">
            <v>N/V</v>
          </cell>
          <cell r="M128" t="str">
            <v>N/V</v>
          </cell>
          <cell r="N128" t="str">
            <v>N/V</v>
          </cell>
        </row>
        <row r="129">
          <cell r="D129" t="str">
            <v>Shell, Estación Parroquia Marti</v>
          </cell>
          <cell r="E129" t="str">
            <v>15 av. 4-35, zona 6.</v>
          </cell>
          <cell r="F129" t="str">
            <v>N/V</v>
          </cell>
          <cell r="G129" t="str">
            <v>N/V</v>
          </cell>
          <cell r="H129" t="str">
            <v>N/V</v>
          </cell>
          <cell r="I129" t="str">
            <v>N/V</v>
          </cell>
          <cell r="J129" t="str">
            <v>N/V</v>
          </cell>
          <cell r="K129" t="str">
            <v>N/V</v>
          </cell>
          <cell r="L129">
            <v>22.69</v>
          </cell>
          <cell r="M129">
            <v>20.99</v>
          </cell>
          <cell r="N129">
            <v>19.989999999999998</v>
          </cell>
        </row>
        <row r="130">
          <cell r="D130" t="str">
            <v>Puma, Estación El Aguila.</v>
          </cell>
          <cell r="E130" t="str">
            <v>Calzada José Milla, 24-80, zona 6.</v>
          </cell>
          <cell r="F130" t="str">
            <v>N/V</v>
          </cell>
          <cell r="G130">
            <v>22.49</v>
          </cell>
          <cell r="H130">
            <v>20.99</v>
          </cell>
          <cell r="I130">
            <v>19.989999999999998</v>
          </cell>
          <cell r="J130" t="str">
            <v>N/V</v>
          </cell>
          <cell r="K130" t="str">
            <v>N/V</v>
          </cell>
          <cell r="L130" t="str">
            <v>N/V</v>
          </cell>
          <cell r="M130" t="str">
            <v>N/V</v>
          </cell>
          <cell r="N130" t="str">
            <v>N/V</v>
          </cell>
        </row>
        <row r="131">
          <cell r="D131" t="str">
            <v>Shell, Estación Lomas del Norte</v>
          </cell>
          <cell r="E131" t="str">
            <v>Colonia Lomas del Norte Ruta a Canalitos, zona 17</v>
          </cell>
          <cell r="F131" t="str">
            <v>N/V</v>
          </cell>
          <cell r="G131">
            <v>22.99</v>
          </cell>
          <cell r="H131">
            <v>21.49</v>
          </cell>
          <cell r="I131">
            <v>20.49</v>
          </cell>
          <cell r="J131" t="str">
            <v>N/V</v>
          </cell>
          <cell r="K131" t="str">
            <v>N/V</v>
          </cell>
          <cell r="L131" t="str">
            <v>N/V</v>
          </cell>
          <cell r="M131" t="str">
            <v>N/V</v>
          </cell>
          <cell r="N131" t="str">
            <v>N/V</v>
          </cell>
        </row>
        <row r="132">
          <cell r="D132" t="str">
            <v>Puma, Servicios 2000, S. A.</v>
          </cell>
          <cell r="E132" t="str">
            <v>11 Calle, Lote 3, Col. Meyer, zona 17</v>
          </cell>
          <cell r="F132" t="str">
            <v>N/V</v>
          </cell>
          <cell r="G132" t="str">
            <v>n/v</v>
          </cell>
          <cell r="H132" t="str">
            <v>N/V</v>
          </cell>
          <cell r="I132" t="str">
            <v>N/V</v>
          </cell>
          <cell r="J132" t="str">
            <v>N/V</v>
          </cell>
          <cell r="K132" t="str">
            <v>N/V</v>
          </cell>
          <cell r="L132">
            <v>22.49</v>
          </cell>
          <cell r="M132">
            <v>20.99</v>
          </cell>
          <cell r="N132">
            <v>19.989999999999998</v>
          </cell>
        </row>
        <row r="133">
          <cell r="D133" t="str">
            <v>Pacific Oil, Combustibles del Lago No.7</v>
          </cell>
          <cell r="E133" t="str">
            <v>Km. 6.5 Ruta al Atlántico, zona 18</v>
          </cell>
          <cell r="F133" t="str">
            <v>N/V</v>
          </cell>
          <cell r="G133">
            <v>22.19</v>
          </cell>
          <cell r="H133">
            <v>20.69</v>
          </cell>
          <cell r="I133">
            <v>19.690000000000001</v>
          </cell>
          <cell r="J133" t="str">
            <v>N/V</v>
          </cell>
          <cell r="K133" t="str">
            <v>N/V</v>
          </cell>
          <cell r="L133">
            <v>22.49</v>
          </cell>
          <cell r="M133">
            <v>20.99</v>
          </cell>
          <cell r="N133">
            <v>19.989999999999998</v>
          </cell>
        </row>
        <row r="134">
          <cell r="D134" t="str">
            <v>Shell, Estación Norte.</v>
          </cell>
          <cell r="E134" t="str">
            <v>Km. 6.5 Ruta al Atlántico, zona 18</v>
          </cell>
          <cell r="F134">
            <v>22.99</v>
          </cell>
          <cell r="G134">
            <v>22.49</v>
          </cell>
          <cell r="H134">
            <v>20.99</v>
          </cell>
          <cell r="I134">
            <v>19.989999999999998</v>
          </cell>
          <cell r="J134" t="str">
            <v>N/V</v>
          </cell>
          <cell r="K134">
            <v>23.99</v>
          </cell>
          <cell r="L134">
            <v>23.49</v>
          </cell>
          <cell r="M134">
            <v>21.99</v>
          </cell>
          <cell r="N134">
            <v>20.99</v>
          </cell>
        </row>
        <row r="135">
          <cell r="D135" t="str">
            <v>Pacific Oil, Combustibles del Lago No.30</v>
          </cell>
          <cell r="E135" t="str">
            <v>Km. 7.2 Ruta al Atlántico, zona 17</v>
          </cell>
          <cell r="F135" t="str">
            <v>N/V</v>
          </cell>
          <cell r="G135" t="str">
            <v>N/V</v>
          </cell>
          <cell r="H135" t="str">
            <v>N/V</v>
          </cell>
          <cell r="I135" t="str">
            <v>N/V</v>
          </cell>
          <cell r="J135" t="str">
            <v>N/V</v>
          </cell>
          <cell r="K135" t="str">
            <v>N/V</v>
          </cell>
          <cell r="L135" t="str">
            <v>N/V</v>
          </cell>
          <cell r="M135" t="str">
            <v>N/V</v>
          </cell>
          <cell r="N135" t="str">
            <v>N/V</v>
          </cell>
        </row>
        <row r="136">
          <cell r="D136" t="str">
            <v>Texaco, Estación San Rafael</v>
          </cell>
          <cell r="E136" t="str">
            <v>Km. 7 Ruta al Atlántico, zona 18</v>
          </cell>
          <cell r="F136" t="str">
            <v>N/V</v>
          </cell>
          <cell r="G136">
            <v>22.49</v>
          </cell>
          <cell r="H136">
            <v>20.99</v>
          </cell>
          <cell r="I136">
            <v>19.989999999999998</v>
          </cell>
          <cell r="J136" t="str">
            <v>N/V</v>
          </cell>
          <cell r="K136" t="str">
            <v>N/V</v>
          </cell>
          <cell r="L136">
            <v>23.89</v>
          </cell>
          <cell r="M136">
            <v>22.39</v>
          </cell>
          <cell r="N136">
            <v>21.39</v>
          </cell>
        </row>
        <row r="137">
          <cell r="D137" t="str">
            <v>Shell, Estación Los Pinos.</v>
          </cell>
          <cell r="E137" t="str">
            <v>Km. 7.5, Ruta al Atlántico, zona 17.</v>
          </cell>
          <cell r="F137">
            <v>22.99</v>
          </cell>
          <cell r="G137">
            <v>22.49</v>
          </cell>
          <cell r="H137">
            <v>20.99</v>
          </cell>
          <cell r="I137">
            <v>19.989999999999998</v>
          </cell>
          <cell r="J137" t="str">
            <v>N/V</v>
          </cell>
          <cell r="K137">
            <v>23.99</v>
          </cell>
          <cell r="L137">
            <v>23.49</v>
          </cell>
          <cell r="M137">
            <v>21.99</v>
          </cell>
          <cell r="N137">
            <v>20.99</v>
          </cell>
        </row>
        <row r="138">
          <cell r="D138" t="str">
            <v>Puma, Estación Atlántico</v>
          </cell>
          <cell r="E138" t="str">
            <v>Km. 8.4 Ruta al Atlántico, zona 17</v>
          </cell>
          <cell r="F138" t="str">
            <v>N/V</v>
          </cell>
          <cell r="G138">
            <v>22.49</v>
          </cell>
          <cell r="H138">
            <v>20.99</v>
          </cell>
          <cell r="I138">
            <v>19.989999999999998</v>
          </cell>
          <cell r="J138" t="str">
            <v>N/V</v>
          </cell>
          <cell r="K138" t="str">
            <v>N/V</v>
          </cell>
          <cell r="L138" t="str">
            <v>N/V</v>
          </cell>
          <cell r="M138" t="str">
            <v>N/V</v>
          </cell>
          <cell r="N138" t="str">
            <v>N/V</v>
          </cell>
        </row>
        <row r="139">
          <cell r="D139" t="str">
            <v>Estación, Velotax</v>
          </cell>
          <cell r="E139" t="str">
            <v>Km. 8.5 Ruta al Atlántico, zona 17</v>
          </cell>
          <cell r="F139" t="str">
            <v>N/V</v>
          </cell>
          <cell r="G139" t="str">
            <v>N/V</v>
          </cell>
          <cell r="H139" t="str">
            <v>N/V</v>
          </cell>
          <cell r="I139" t="str">
            <v>N/V</v>
          </cell>
          <cell r="J139" t="str">
            <v>N/V</v>
          </cell>
          <cell r="K139" t="str">
            <v>N/V</v>
          </cell>
          <cell r="L139">
            <v>22.39</v>
          </cell>
          <cell r="M139">
            <v>20.89</v>
          </cell>
          <cell r="N139">
            <v>19.989999999999998</v>
          </cell>
        </row>
        <row r="140">
          <cell r="D140" t="str">
            <v>Shell, Estación Montecalvo.</v>
          </cell>
          <cell r="E140" t="str">
            <v>Km. 9, Ruta al Atlántico, zona 17.</v>
          </cell>
          <cell r="F140">
            <v>22.99</v>
          </cell>
          <cell r="G140">
            <v>22.49</v>
          </cell>
          <cell r="H140">
            <v>20.99</v>
          </cell>
          <cell r="I140">
            <v>19.989999999999998</v>
          </cell>
          <cell r="J140" t="str">
            <v>N/V</v>
          </cell>
          <cell r="K140">
            <v>23.99</v>
          </cell>
          <cell r="L140">
            <v>23.49</v>
          </cell>
          <cell r="M140">
            <v>21.99</v>
          </cell>
          <cell r="N140">
            <v>20.99</v>
          </cell>
        </row>
        <row r="141">
          <cell r="D141" t="str">
            <v>Sol, Estación El Socorro.</v>
          </cell>
          <cell r="E141" t="str">
            <v>Km. 10.5 Ruta al Atlántico, zona 17</v>
          </cell>
          <cell r="F141" t="str">
            <v>N/V</v>
          </cell>
          <cell r="G141" t="str">
            <v>N/V</v>
          </cell>
          <cell r="H141" t="str">
            <v>N/V</v>
          </cell>
          <cell r="I141" t="str">
            <v>N/V</v>
          </cell>
          <cell r="J141" t="str">
            <v>N/V</v>
          </cell>
          <cell r="K141" t="str">
            <v>N/V</v>
          </cell>
          <cell r="L141">
            <v>22.69</v>
          </cell>
          <cell r="M141">
            <v>20.69</v>
          </cell>
          <cell r="N141">
            <v>19.989999999999998</v>
          </cell>
        </row>
        <row r="142">
          <cell r="D142" t="str">
            <v>Estación, North West</v>
          </cell>
          <cell r="E142" t="str">
            <v>Km. 11 Ruta al Atlantico, zona 17</v>
          </cell>
          <cell r="F142" t="str">
            <v>N/V</v>
          </cell>
          <cell r="G142">
            <v>22.49</v>
          </cell>
          <cell r="H142">
            <v>20.99</v>
          </cell>
          <cell r="I142">
            <v>19.989999999999998</v>
          </cell>
          <cell r="J142" t="str">
            <v>N/V</v>
          </cell>
          <cell r="K142" t="str">
            <v>N/V</v>
          </cell>
          <cell r="L142">
            <v>23.99</v>
          </cell>
          <cell r="M142">
            <v>22.49</v>
          </cell>
          <cell r="N142">
            <v>21.49</v>
          </cell>
        </row>
        <row r="143">
          <cell r="D143" t="str">
            <v>Texaco, Estación Atlántico.</v>
          </cell>
          <cell r="E143" t="str">
            <v>Km. 14.5 Ruta al Atlántico, zona 17</v>
          </cell>
          <cell r="F143" t="str">
            <v>N/V</v>
          </cell>
          <cell r="G143">
            <v>22.49</v>
          </cell>
          <cell r="H143">
            <v>20.99</v>
          </cell>
          <cell r="I143">
            <v>19.989999999999998</v>
          </cell>
          <cell r="J143" t="str">
            <v>N/V</v>
          </cell>
          <cell r="K143" t="str">
            <v>N/V</v>
          </cell>
          <cell r="L143">
            <v>23.49</v>
          </cell>
          <cell r="M143">
            <v>21.99</v>
          </cell>
          <cell r="N143">
            <v>20.99</v>
          </cell>
        </row>
        <row r="144">
          <cell r="D144" t="str">
            <v>Shell, Estación Atlántico.</v>
          </cell>
          <cell r="E144" t="str">
            <v>Km. 14, Ruta al Atlántico, zona 18</v>
          </cell>
          <cell r="F144" t="str">
            <v>N/V</v>
          </cell>
          <cell r="G144">
            <v>22.49</v>
          </cell>
          <cell r="H144">
            <v>20.99</v>
          </cell>
          <cell r="I144">
            <v>19.989999999999998</v>
          </cell>
          <cell r="J144" t="str">
            <v>nv</v>
          </cell>
          <cell r="K144" t="str">
            <v>N/V</v>
          </cell>
          <cell r="L144">
            <v>23.39</v>
          </cell>
          <cell r="M144">
            <v>21.89</v>
          </cell>
          <cell r="N144">
            <v>20.89</v>
          </cell>
        </row>
        <row r="145">
          <cell r="D145" t="str">
            <v>Puma, Servicentro Llano Largo</v>
          </cell>
          <cell r="E145" t="str">
            <v>Km. 16 Ruta al Atlantico, Llano Largo</v>
          </cell>
          <cell r="F145" t="str">
            <v>N/V</v>
          </cell>
          <cell r="G145">
            <v>22.49</v>
          </cell>
          <cell r="H145">
            <v>20.99</v>
          </cell>
          <cell r="I145">
            <v>19.989999999999998</v>
          </cell>
          <cell r="J145" t="str">
            <v>N/V</v>
          </cell>
          <cell r="K145" t="str">
            <v>N/V</v>
          </cell>
          <cell r="L145">
            <v>23.69</v>
          </cell>
          <cell r="M145">
            <v>22.99</v>
          </cell>
          <cell r="N145">
            <v>21.19</v>
          </cell>
        </row>
        <row r="146">
          <cell r="D146" t="str">
            <v>Shell, Estación 21</v>
          </cell>
          <cell r="E146" t="str">
            <v>12 Calle 0-01, Colonia San Rafael zona 18</v>
          </cell>
          <cell r="F146" t="str">
            <v>N/V</v>
          </cell>
          <cell r="G146">
            <v>22.49</v>
          </cell>
          <cell r="H146">
            <v>20.99</v>
          </cell>
          <cell r="I146">
            <v>19.989999999999998</v>
          </cell>
          <cell r="J146" t="str">
            <v>N/V</v>
          </cell>
          <cell r="K146" t="str">
            <v>N/V</v>
          </cell>
          <cell r="L146">
            <v>23.69</v>
          </cell>
          <cell r="M146">
            <v>22.99</v>
          </cell>
          <cell r="N146">
            <v>21.19</v>
          </cell>
        </row>
        <row r="147">
          <cell r="D147" t="str">
            <v>Pacific Oil, La Laguna</v>
          </cell>
          <cell r="E147" t="str">
            <v xml:space="preserve">12 Calle y 3ra. Av. San Rafael, Zona 18 </v>
          </cell>
          <cell r="F147" t="str">
            <v>N/V</v>
          </cell>
          <cell r="G147">
            <v>22.49</v>
          </cell>
          <cell r="H147">
            <v>20.99</v>
          </cell>
          <cell r="I147">
            <v>19.989999999999998</v>
          </cell>
          <cell r="J147" t="str">
            <v>N/V</v>
          </cell>
          <cell r="K147" t="str">
            <v>N/V</v>
          </cell>
          <cell r="L147">
            <v>23.69</v>
          </cell>
          <cell r="M147">
            <v>22.39</v>
          </cell>
          <cell r="N147">
            <v>21.19</v>
          </cell>
        </row>
        <row r="148">
          <cell r="D148" t="str">
            <v>Pafic Oil, Combustibles Universales No.9</v>
          </cell>
          <cell r="E148" t="str">
            <v xml:space="preserve">12 Calle y 5ra. Av. San Rafael, Zona 18 </v>
          </cell>
          <cell r="F148" t="str">
            <v>N/V</v>
          </cell>
          <cell r="G148">
            <v>22.49</v>
          </cell>
          <cell r="H148">
            <v>20.99</v>
          </cell>
          <cell r="I148">
            <v>19.989999999999998</v>
          </cell>
          <cell r="J148" t="str">
            <v>N/V</v>
          </cell>
          <cell r="K148" t="str">
            <v>N/V</v>
          </cell>
          <cell r="L148">
            <v>23.69</v>
          </cell>
          <cell r="M148">
            <v>22.19</v>
          </cell>
          <cell r="N148">
            <v>21.19</v>
          </cell>
        </row>
        <row r="149">
          <cell r="D149" t="str">
            <v>Shell, Estación Atlántida.</v>
          </cell>
          <cell r="E149" t="str">
            <v>Km. 5.5 Ruta al Atlantico, zona 18</v>
          </cell>
          <cell r="F149">
            <v>22.99</v>
          </cell>
          <cell r="G149">
            <v>22.49</v>
          </cell>
          <cell r="H149">
            <v>20.99</v>
          </cell>
          <cell r="I149">
            <v>19.989999999999998</v>
          </cell>
          <cell r="J149" t="str">
            <v>N/V</v>
          </cell>
          <cell r="K149">
            <v>23.99</v>
          </cell>
          <cell r="L149">
            <v>23.49</v>
          </cell>
          <cell r="M149">
            <v>21.99</v>
          </cell>
          <cell r="N149">
            <v>20.99</v>
          </cell>
        </row>
        <row r="150">
          <cell r="D150" t="str">
            <v>Super Gas, Hiper Paiz Atlantico</v>
          </cell>
          <cell r="E150" t="str">
            <v>Km. 5.4 Ruta al Atlantico, zona 18</v>
          </cell>
          <cell r="F150" t="str">
            <v>N/V</v>
          </cell>
          <cell r="G150">
            <v>22.49</v>
          </cell>
          <cell r="H150">
            <v>20.95</v>
          </cell>
          <cell r="I150">
            <v>19.899999999999999</v>
          </cell>
          <cell r="J150" t="str">
            <v>N/V</v>
          </cell>
          <cell r="K150" t="str">
            <v>N/V</v>
          </cell>
          <cell r="L150" t="str">
            <v>N/V</v>
          </cell>
          <cell r="M150" t="str">
            <v>N/V</v>
          </cell>
          <cell r="N150" t="str">
            <v>N/V</v>
          </cell>
        </row>
        <row r="151">
          <cell r="D151" t="str">
            <v>Shell Estacion Amalia</v>
          </cell>
          <cell r="E151" t="str">
            <v>45 Calle 4-00, Calz. La Paz, zona 5.</v>
          </cell>
          <cell r="F151">
            <v>22.99</v>
          </cell>
          <cell r="G151">
            <v>22.49</v>
          </cell>
          <cell r="H151">
            <v>20.99</v>
          </cell>
          <cell r="I151">
            <v>19.989999999999998</v>
          </cell>
          <cell r="J151" t="str">
            <v>N/V</v>
          </cell>
          <cell r="K151">
            <v>23.99</v>
          </cell>
          <cell r="L151">
            <v>23.49</v>
          </cell>
          <cell r="M151">
            <v>21.99</v>
          </cell>
          <cell r="N151">
            <v>20.99</v>
          </cell>
        </row>
        <row r="152">
          <cell r="D152" t="str">
            <v>Puma, Estación María José</v>
          </cell>
          <cell r="E152" t="str">
            <v>Calzada La Paz, zona 5.</v>
          </cell>
          <cell r="F152" t="str">
            <v>N/V</v>
          </cell>
          <cell r="G152">
            <v>22.49</v>
          </cell>
          <cell r="H152">
            <v>20.99</v>
          </cell>
          <cell r="I152">
            <v>19.989999999999998</v>
          </cell>
          <cell r="J152" t="str">
            <v>N/V</v>
          </cell>
          <cell r="K152" t="str">
            <v>N/V</v>
          </cell>
          <cell r="L152">
            <v>23.39</v>
          </cell>
          <cell r="M152">
            <v>21.89</v>
          </cell>
          <cell r="N152">
            <v>20.89</v>
          </cell>
        </row>
        <row r="153">
          <cell r="D153" t="str">
            <v>Estación Puma, Grupo La Paz</v>
          </cell>
          <cell r="E153" t="str">
            <v>Calzada La Paz, zona 5.</v>
          </cell>
          <cell r="F153" t="str">
            <v>N/V</v>
          </cell>
          <cell r="G153">
            <v>22.49</v>
          </cell>
          <cell r="H153">
            <v>20.99</v>
          </cell>
          <cell r="I153">
            <v>19.989999999999998</v>
          </cell>
          <cell r="J153" t="str">
            <v>N/V</v>
          </cell>
          <cell r="K153" t="str">
            <v>N/V</v>
          </cell>
          <cell r="L153">
            <v>23.49</v>
          </cell>
          <cell r="M153">
            <v>21.99</v>
          </cell>
          <cell r="N153">
            <v>20.99</v>
          </cell>
        </row>
        <row r="154">
          <cell r="D154" t="str">
            <v>Texaco, Estación Tecún</v>
          </cell>
          <cell r="E154" t="str">
            <v>Aldea Las Vacas, Col. Lourdes, zona 16.</v>
          </cell>
          <cell r="F154" t="str">
            <v>N/V</v>
          </cell>
          <cell r="G154" t="str">
            <v>N/V</v>
          </cell>
          <cell r="H154" t="str">
            <v>N/V</v>
          </cell>
          <cell r="I154" t="str">
            <v>N/V</v>
          </cell>
          <cell r="J154" t="str">
            <v>N/V</v>
          </cell>
          <cell r="K154" t="str">
            <v>N/V</v>
          </cell>
          <cell r="L154" t="str">
            <v>N/V</v>
          </cell>
          <cell r="M154" t="str">
            <v>N/V</v>
          </cell>
          <cell r="N154" t="str">
            <v>N/V</v>
          </cell>
        </row>
        <row r="155">
          <cell r="D155" t="str">
            <v>Puma, Estación La Joya</v>
          </cell>
          <cell r="E155" t="str">
            <v>27 Calle final, 39-39 zona 5.</v>
          </cell>
          <cell r="F155" t="str">
            <v>N/V</v>
          </cell>
          <cell r="G155">
            <v>22.45</v>
          </cell>
          <cell r="H155">
            <v>20.95</v>
          </cell>
          <cell r="I155">
            <v>19.95</v>
          </cell>
          <cell r="J155" t="str">
            <v>N/V</v>
          </cell>
          <cell r="K155" t="str">
            <v>N/V</v>
          </cell>
          <cell r="L155" t="str">
            <v>N/V</v>
          </cell>
          <cell r="M155" t="str">
            <v>N/V</v>
          </cell>
          <cell r="N155" t="str">
            <v>N/V</v>
          </cell>
        </row>
        <row r="156">
          <cell r="D156" t="str">
            <v>Shell, Estación Jardines Asunción</v>
          </cell>
          <cell r="E156" t="str">
            <v>Diagonal 14, 20-01 zona 5.</v>
          </cell>
          <cell r="F156">
            <v>22.99</v>
          </cell>
          <cell r="G156">
            <v>21.49</v>
          </cell>
          <cell r="H156">
            <v>19.989999999999998</v>
          </cell>
          <cell r="I156">
            <v>18.989999999999998</v>
          </cell>
          <cell r="J156" t="str">
            <v>N/V</v>
          </cell>
          <cell r="K156">
            <v>22.99</v>
          </cell>
          <cell r="L156">
            <v>22.49</v>
          </cell>
          <cell r="M156">
            <v>20.99</v>
          </cell>
          <cell r="N156">
            <v>19.989999999999998</v>
          </cell>
        </row>
        <row r="157">
          <cell r="D157" t="str">
            <v>Shell, Cipresales</v>
          </cell>
          <cell r="E157" t="str">
            <v>Diagonal 14, 20-01 zona 5.</v>
          </cell>
          <cell r="F157" t="str">
            <v>N/V</v>
          </cell>
          <cell r="G157" t="str">
            <v>N/V</v>
          </cell>
          <cell r="H157" t="str">
            <v>N/V</v>
          </cell>
          <cell r="I157" t="str">
            <v>N/V</v>
          </cell>
          <cell r="J157" t="str">
            <v>N/V</v>
          </cell>
          <cell r="K157" t="str">
            <v>N/V</v>
          </cell>
          <cell r="L157">
            <v>22.49</v>
          </cell>
          <cell r="M157">
            <v>20.99</v>
          </cell>
          <cell r="N157">
            <v>19.989999999999998</v>
          </cell>
        </row>
        <row r="158">
          <cell r="D158" t="str">
            <v>Shell, Estación Majadas.</v>
          </cell>
          <cell r="E158" t="str">
            <v>35 Calle 11-07, zona 11.</v>
          </cell>
          <cell r="F158">
            <v>22.95</v>
          </cell>
          <cell r="G158">
            <v>22.45</v>
          </cell>
          <cell r="H158">
            <v>20.95</v>
          </cell>
          <cell r="I158">
            <v>21.99</v>
          </cell>
          <cell r="J158" t="str">
            <v>N/V</v>
          </cell>
          <cell r="K158">
            <v>23.95</v>
          </cell>
          <cell r="L158">
            <v>23.45</v>
          </cell>
          <cell r="M158">
            <v>21.95</v>
          </cell>
          <cell r="N158">
            <v>20.9</v>
          </cell>
        </row>
        <row r="159">
          <cell r="D159" t="str">
            <v>Puma, Estación Las Charcas</v>
          </cell>
          <cell r="E159" t="str">
            <v>Diagonal 21, 19-19, zona 11</v>
          </cell>
          <cell r="F159" t="str">
            <v>N/V</v>
          </cell>
          <cell r="G159">
            <v>22.99</v>
          </cell>
          <cell r="H159">
            <v>20.49</v>
          </cell>
          <cell r="I159">
            <v>19.989999999999998</v>
          </cell>
          <cell r="J159" t="str">
            <v>N/V</v>
          </cell>
          <cell r="K159" t="str">
            <v>N/V</v>
          </cell>
          <cell r="L159">
            <v>23.99</v>
          </cell>
          <cell r="M159">
            <v>23.49</v>
          </cell>
          <cell r="N159">
            <v>20.99</v>
          </cell>
        </row>
        <row r="160">
          <cell r="D160" t="str">
            <v>Texaco, Estación Bolivar</v>
          </cell>
          <cell r="E160" t="str">
            <v>Av. Bolivar 29-36 Zona 3</v>
          </cell>
          <cell r="F160" t="str">
            <v>N/V</v>
          </cell>
          <cell r="G160" t="str">
            <v>N/V</v>
          </cell>
          <cell r="H160" t="str">
            <v>N/V</v>
          </cell>
          <cell r="I160" t="str">
            <v>N/V</v>
          </cell>
          <cell r="J160" t="str">
            <v>N/V</v>
          </cell>
          <cell r="K160" t="str">
            <v>N/V</v>
          </cell>
          <cell r="L160">
            <v>22.49</v>
          </cell>
          <cell r="M160">
            <v>20.49</v>
          </cell>
          <cell r="N160">
            <v>19.989999999999998</v>
          </cell>
        </row>
        <row r="161">
          <cell r="D161" t="str">
            <v>Puma, Estación el Trebol</v>
          </cell>
          <cell r="E161" t="str">
            <v>Av. Bolivar 36-30 Zona 3</v>
          </cell>
          <cell r="F161" t="str">
            <v>N/V</v>
          </cell>
          <cell r="G161" t="str">
            <v>N/V</v>
          </cell>
          <cell r="H161" t="str">
            <v>N/V</v>
          </cell>
          <cell r="I161" t="str">
            <v>N/V</v>
          </cell>
          <cell r="J161" t="str">
            <v>N/V</v>
          </cell>
          <cell r="K161" t="str">
            <v>N/V</v>
          </cell>
          <cell r="L161">
            <v>22.49</v>
          </cell>
          <cell r="M161">
            <v>20.99</v>
          </cell>
          <cell r="N161">
            <v>19.989999999999998</v>
          </cell>
        </row>
        <row r="162">
          <cell r="F162" t="str">
            <v>SUPERIOR 95</v>
          </cell>
          <cell r="G162" t="str">
            <v>SUPER 95</v>
          </cell>
          <cell r="H162" t="str">
            <v>REGULAR</v>
          </cell>
          <cell r="I162" t="str">
            <v>DIESEL</v>
          </cell>
          <cell r="J162" t="str">
            <v>Diesel LS</v>
          </cell>
          <cell r="K162" t="str">
            <v>SUPERIOR 95</v>
          </cell>
          <cell r="L162" t="str">
            <v>SUPER 95</v>
          </cell>
          <cell r="M162" t="str">
            <v xml:space="preserve">REGULAR </v>
          </cell>
          <cell r="N162" t="str">
            <v>DIESEL</v>
          </cell>
        </row>
        <row r="163">
          <cell r="D163" t="str">
            <v>Pacific Oil, Trebol</v>
          </cell>
          <cell r="E163" t="str">
            <v>5-478, Colonia Landivar, zona 7</v>
          </cell>
          <cell r="F163" t="str">
            <v>N/V</v>
          </cell>
          <cell r="G163">
            <v>22.49</v>
          </cell>
          <cell r="H163">
            <v>20.99</v>
          </cell>
          <cell r="I163">
            <v>19.989999999999998</v>
          </cell>
          <cell r="J163" t="str">
            <v>N/V</v>
          </cell>
          <cell r="K163" t="str">
            <v>N/V</v>
          </cell>
          <cell r="L163">
            <v>23.69</v>
          </cell>
          <cell r="M163">
            <v>22.19</v>
          </cell>
          <cell r="N163">
            <v>19.989999999999998</v>
          </cell>
        </row>
        <row r="164">
          <cell r="D164" t="str">
            <v>Texaco, Estación Panamericana.</v>
          </cell>
          <cell r="E164" t="str">
            <v>Calzada Roosevelt, 7-14, zona 7.</v>
          </cell>
          <cell r="F164" t="str">
            <v>N/V</v>
          </cell>
          <cell r="G164">
            <v>22.49</v>
          </cell>
          <cell r="H164">
            <v>20.99</v>
          </cell>
          <cell r="I164">
            <v>19.989999999999998</v>
          </cell>
          <cell r="J164" t="str">
            <v>N/V</v>
          </cell>
          <cell r="K164" t="str">
            <v>N/V</v>
          </cell>
          <cell r="L164">
            <v>23.99</v>
          </cell>
          <cell r="M164">
            <v>22.49</v>
          </cell>
          <cell r="N164">
            <v>21.49</v>
          </cell>
        </row>
        <row r="165">
          <cell r="D165" t="str">
            <v>Puma, Estación Tikal Plus.</v>
          </cell>
          <cell r="E165" t="str">
            <v>Calzada Roosevelt, 7-64, zona 7.</v>
          </cell>
          <cell r="F165" t="str">
            <v>N/V</v>
          </cell>
          <cell r="G165">
            <v>22.49</v>
          </cell>
          <cell r="H165">
            <v>20.99</v>
          </cell>
          <cell r="I165">
            <v>19.989999999999998</v>
          </cell>
          <cell r="J165" t="str">
            <v>N/V</v>
          </cell>
          <cell r="K165" t="str">
            <v>N/V</v>
          </cell>
          <cell r="L165">
            <v>23.49</v>
          </cell>
          <cell r="M165">
            <v>21.99</v>
          </cell>
          <cell r="N165">
            <v>20.99</v>
          </cell>
        </row>
        <row r="166">
          <cell r="D166" t="str">
            <v>Shell, Estación Carabanchel.</v>
          </cell>
          <cell r="E166" t="str">
            <v>Cal. Roosevelt, Km. 10, 12-66, zona 7</v>
          </cell>
          <cell r="F166" t="str">
            <v>N/V</v>
          </cell>
          <cell r="G166">
            <v>22.49</v>
          </cell>
          <cell r="H166">
            <v>20.99</v>
          </cell>
          <cell r="I166">
            <v>19.989999999999998</v>
          </cell>
          <cell r="J166" t="str">
            <v>N/V</v>
          </cell>
          <cell r="K166">
            <v>23.99</v>
          </cell>
          <cell r="L166">
            <v>23.49</v>
          </cell>
          <cell r="M166">
            <v>21.99</v>
          </cell>
          <cell r="N166">
            <v>20.49</v>
          </cell>
        </row>
        <row r="167">
          <cell r="D167" t="str">
            <v xml:space="preserve">Pacific Oil, Tikal Futura </v>
          </cell>
          <cell r="E167" t="str">
            <v>Boulevard Miraflores, C. C. Tikal Futura, Zona 11</v>
          </cell>
          <cell r="F167" t="str">
            <v>N/V</v>
          </cell>
          <cell r="G167">
            <v>22.49</v>
          </cell>
          <cell r="H167">
            <v>20.99</v>
          </cell>
          <cell r="I167">
            <v>19.989999999999998</v>
          </cell>
          <cell r="J167" t="str">
            <v>N/V</v>
          </cell>
          <cell r="K167" t="str">
            <v>N/V</v>
          </cell>
          <cell r="L167">
            <v>23.69</v>
          </cell>
          <cell r="M167">
            <v>22.19</v>
          </cell>
          <cell r="N167">
            <v>21.19</v>
          </cell>
        </row>
        <row r="168">
          <cell r="D168" t="str">
            <v>Puma, Estación San Miguel</v>
          </cell>
          <cell r="E168" t="str">
            <v>9na. Calle, 14-00, zona 7, Col. Castillo Lara</v>
          </cell>
          <cell r="F168" t="str">
            <v>N/V</v>
          </cell>
          <cell r="G168">
            <v>22.45</v>
          </cell>
          <cell r="H168">
            <v>20.99</v>
          </cell>
          <cell r="I168">
            <v>19.989999999999998</v>
          </cell>
          <cell r="J168" t="str">
            <v>N/V</v>
          </cell>
          <cell r="K168" t="str">
            <v>N/V</v>
          </cell>
          <cell r="L168" t="str">
            <v>N/V</v>
          </cell>
          <cell r="M168" t="str">
            <v>N/V</v>
          </cell>
          <cell r="N168" t="str">
            <v>N/V</v>
          </cell>
        </row>
        <row r="169">
          <cell r="D169" t="str">
            <v>Shell, Marval</v>
          </cell>
          <cell r="E169" t="str">
            <v>7ma. Av. 8-15, zona 7, Col. Quinta Samayoa.</v>
          </cell>
          <cell r="F169" t="str">
            <v>N/V</v>
          </cell>
          <cell r="G169" t="str">
            <v>n/v</v>
          </cell>
          <cell r="H169" t="str">
            <v>N/V</v>
          </cell>
          <cell r="I169" t="str">
            <v>N/V</v>
          </cell>
          <cell r="J169" t="str">
            <v>N/V</v>
          </cell>
          <cell r="K169" t="str">
            <v>N/V</v>
          </cell>
          <cell r="L169">
            <v>22.49</v>
          </cell>
          <cell r="M169">
            <v>20.99</v>
          </cell>
          <cell r="N169">
            <v>19.989999999999998</v>
          </cell>
        </row>
        <row r="170">
          <cell r="D170" t="str">
            <v>Estación Combustibles Castillo.</v>
          </cell>
          <cell r="E170" t="str">
            <v>9na. Calle, 9-90, zona 7, Col. Castillo Lara.</v>
          </cell>
          <cell r="F170" t="str">
            <v>N/V</v>
          </cell>
          <cell r="G170" t="str">
            <v>N/V</v>
          </cell>
          <cell r="H170" t="str">
            <v>N/V</v>
          </cell>
          <cell r="I170" t="str">
            <v>N/V</v>
          </cell>
          <cell r="J170" t="str">
            <v>N/V</v>
          </cell>
          <cell r="K170" t="str">
            <v>N/V</v>
          </cell>
          <cell r="L170">
            <v>22.49</v>
          </cell>
          <cell r="M170">
            <v>20.99</v>
          </cell>
          <cell r="N170">
            <v>19.95</v>
          </cell>
        </row>
        <row r="171">
          <cell r="D171" t="str">
            <v>Puma, Estación Tulam Tzu</v>
          </cell>
          <cell r="E171" t="str">
            <v>Boulevard Tulam Tzu, Zona 4 de Mixco</v>
          </cell>
          <cell r="F171" t="str">
            <v>N/V</v>
          </cell>
          <cell r="G171">
            <v>22.49</v>
          </cell>
          <cell r="H171">
            <v>20.99</v>
          </cell>
          <cell r="I171">
            <v>19.989999999999998</v>
          </cell>
          <cell r="J171" t="str">
            <v>N/V</v>
          </cell>
          <cell r="K171" t="str">
            <v>N/V</v>
          </cell>
          <cell r="L171">
            <v>23.29</v>
          </cell>
          <cell r="M171">
            <v>21.79</v>
          </cell>
          <cell r="N171">
            <v>20.79</v>
          </cell>
        </row>
        <row r="172">
          <cell r="D172" t="str">
            <v>Puma Premier</v>
          </cell>
          <cell r="E172" t="str">
            <v>Boulevard Tulam Tzu, 2a. Calle, Zona 4 de Mixco</v>
          </cell>
          <cell r="F172" t="str">
            <v>N/V</v>
          </cell>
          <cell r="G172">
            <v>22.49</v>
          </cell>
          <cell r="H172">
            <v>20.99</v>
          </cell>
          <cell r="I172">
            <v>19.989999999999998</v>
          </cell>
          <cell r="J172" t="str">
            <v>N/V</v>
          </cell>
          <cell r="K172" t="str">
            <v>N/V</v>
          </cell>
          <cell r="L172" t="str">
            <v>N/V</v>
          </cell>
          <cell r="M172" t="str">
            <v>N/V</v>
          </cell>
          <cell r="N172" t="str">
            <v>N/V</v>
          </cell>
        </row>
        <row r="173">
          <cell r="D173" t="str">
            <v>Sol, Estación Las Jacarandas</v>
          </cell>
          <cell r="E173" t="str">
            <v xml:space="preserve">Calzada Mateo Flores 11-85 Zona 3 de Mixco </v>
          </cell>
          <cell r="F173" t="str">
            <v>N/V</v>
          </cell>
          <cell r="G173" t="str">
            <v>N/V</v>
          </cell>
          <cell r="H173" t="str">
            <v>N/V</v>
          </cell>
          <cell r="I173" t="str">
            <v>N/V</v>
          </cell>
          <cell r="J173" t="str">
            <v>N/V</v>
          </cell>
          <cell r="K173" t="str">
            <v>N/V</v>
          </cell>
          <cell r="L173">
            <v>22.19</v>
          </cell>
          <cell r="M173">
            <v>20.69</v>
          </cell>
          <cell r="N173">
            <v>19.89</v>
          </cell>
        </row>
        <row r="174">
          <cell r="D174" t="str">
            <v xml:space="preserve">Coinpesa, Estación Mateo Flores </v>
          </cell>
          <cell r="E174" t="str">
            <v xml:space="preserve">Calzada Mateo Flores Zona 4 de Mixco </v>
          </cell>
          <cell r="F174" t="str">
            <v>N/V</v>
          </cell>
          <cell r="G174">
            <v>22.49</v>
          </cell>
          <cell r="H174">
            <v>20.99</v>
          </cell>
          <cell r="I174">
            <v>19.989999999999998</v>
          </cell>
          <cell r="J174" t="str">
            <v>N/V</v>
          </cell>
          <cell r="K174" t="str">
            <v>N/V</v>
          </cell>
          <cell r="L174" t="str">
            <v>N/V</v>
          </cell>
          <cell r="M174" t="str">
            <v>N/V</v>
          </cell>
          <cell r="N174" t="str">
            <v>N/V</v>
          </cell>
        </row>
        <row r="175">
          <cell r="D175" t="str">
            <v>Pacific Oil, Tulam Tzu</v>
          </cell>
          <cell r="E175" t="str">
            <v>Boulevard Tulam Tzu, Zona 4 de Mixco</v>
          </cell>
          <cell r="F175" t="str">
            <v>N/V</v>
          </cell>
          <cell r="G175">
            <v>22.49</v>
          </cell>
          <cell r="H175">
            <v>20.99</v>
          </cell>
          <cell r="I175">
            <v>19.989999999999998</v>
          </cell>
          <cell r="J175" t="str">
            <v>N/V</v>
          </cell>
          <cell r="K175" t="str">
            <v>N/V</v>
          </cell>
          <cell r="L175">
            <v>23.69</v>
          </cell>
          <cell r="M175">
            <v>22.19</v>
          </cell>
          <cell r="N175">
            <v>21.19</v>
          </cell>
        </row>
        <row r="176">
          <cell r="D176" t="str">
            <v>Shell, Kaminal</v>
          </cell>
          <cell r="E176" t="str">
            <v>Cal. San Juan, Col, Quinta Samayoa</v>
          </cell>
          <cell r="F176">
            <v>22.99</v>
          </cell>
          <cell r="G176">
            <v>22.49</v>
          </cell>
          <cell r="H176">
            <v>20.99</v>
          </cell>
          <cell r="I176">
            <v>19.989999999999998</v>
          </cell>
          <cell r="J176" t="str">
            <v>N/V</v>
          </cell>
          <cell r="K176">
            <v>23.99</v>
          </cell>
          <cell r="L176">
            <v>23.49</v>
          </cell>
          <cell r="M176">
            <v>21.99</v>
          </cell>
          <cell r="N176" t="str">
            <v>n/v</v>
          </cell>
        </row>
        <row r="177">
          <cell r="D177" t="str">
            <v>Puma, El Rodeo</v>
          </cell>
          <cell r="E177" t="str">
            <v>Cal. San Juan 45-25 Zona 7, Col. Nueva</v>
          </cell>
          <cell r="F177" t="str">
            <v>N/V</v>
          </cell>
          <cell r="G177">
            <v>22.47</v>
          </cell>
          <cell r="H177">
            <v>20.97</v>
          </cell>
          <cell r="I177">
            <v>19.97</v>
          </cell>
          <cell r="J177" t="str">
            <v>N/V</v>
          </cell>
          <cell r="K177" t="str">
            <v>N/V</v>
          </cell>
          <cell r="L177" t="str">
            <v>N/V</v>
          </cell>
          <cell r="M177" t="str">
            <v>N/V</v>
          </cell>
          <cell r="N177" t="str">
            <v>N/V</v>
          </cell>
        </row>
        <row r="178">
          <cell r="D178" t="str">
            <v>Puma, Santa Rosa, Tecolote</v>
          </cell>
          <cell r="E178" t="str">
            <v>Calzada San Juan, Nueva Monserat</v>
          </cell>
          <cell r="F178" t="str">
            <v>N/V</v>
          </cell>
          <cell r="G178">
            <v>22.49</v>
          </cell>
          <cell r="H178">
            <v>20.99</v>
          </cell>
          <cell r="I178">
            <v>19.989999999999998</v>
          </cell>
          <cell r="J178" t="str">
            <v>N/V</v>
          </cell>
          <cell r="K178" t="str">
            <v>N/V</v>
          </cell>
          <cell r="L178" t="str">
            <v>N/V</v>
          </cell>
          <cell r="M178" t="str">
            <v>N/V</v>
          </cell>
          <cell r="N178" t="str">
            <v>N/V</v>
          </cell>
        </row>
        <row r="179">
          <cell r="D179" t="str">
            <v>Shell, Metamercado, San Juan</v>
          </cell>
          <cell r="E179" t="str">
            <v>Calzada San Juan, Nueva Monserat</v>
          </cell>
          <cell r="F179">
            <v>22.99</v>
          </cell>
          <cell r="G179">
            <v>22.49</v>
          </cell>
          <cell r="H179">
            <v>20.99</v>
          </cell>
          <cell r="I179">
            <v>19.989999999999998</v>
          </cell>
          <cell r="J179" t="str">
            <v>N/V</v>
          </cell>
          <cell r="K179">
            <v>23.99</v>
          </cell>
          <cell r="L179">
            <v>23.49</v>
          </cell>
          <cell r="M179">
            <v>21.99</v>
          </cell>
          <cell r="N179">
            <v>20.99</v>
          </cell>
        </row>
        <row r="180">
          <cell r="D180" t="str">
            <v>Texaco, Estación San Juan</v>
          </cell>
          <cell r="E180" t="str">
            <v>Cal. San Juan 48-1 Zona 3, de Mixco</v>
          </cell>
          <cell r="F180" t="str">
            <v>N/V</v>
          </cell>
          <cell r="G180">
            <v>22.49</v>
          </cell>
          <cell r="H180">
            <v>20.99</v>
          </cell>
          <cell r="I180">
            <v>19.989999999999998</v>
          </cell>
          <cell r="J180" t="str">
            <v>N/V</v>
          </cell>
          <cell r="K180" t="str">
            <v>N/V</v>
          </cell>
          <cell r="L180">
            <v>22.74</v>
          </cell>
          <cell r="M180">
            <v>22.24</v>
          </cell>
          <cell r="N180">
            <v>21.24</v>
          </cell>
        </row>
        <row r="181">
          <cell r="D181" t="str">
            <v>Shell, Estación Plaza Florida.</v>
          </cell>
          <cell r="E181" t="str">
            <v>Cal. San Juan, Km. 14.5, Montserrat I.</v>
          </cell>
          <cell r="F181">
            <v>22.99</v>
          </cell>
          <cell r="G181">
            <v>22.49</v>
          </cell>
          <cell r="H181">
            <v>20.99</v>
          </cell>
          <cell r="I181">
            <v>19.989999999999998</v>
          </cell>
          <cell r="J181" t="str">
            <v>N/V</v>
          </cell>
          <cell r="K181">
            <v>23.99</v>
          </cell>
          <cell r="L181">
            <v>23.49</v>
          </cell>
          <cell r="M181">
            <v>21.99</v>
          </cell>
          <cell r="N181">
            <v>20.99</v>
          </cell>
        </row>
        <row r="182">
          <cell r="D182" t="str">
            <v>Pacific Oil, Estación La Florida.</v>
          </cell>
          <cell r="E182" t="str">
            <v>Cal. San Juan, 4 Av. 0-52, zona 7, Mixco.</v>
          </cell>
          <cell r="F182" t="str">
            <v>N/V</v>
          </cell>
          <cell r="G182">
            <v>22.49</v>
          </cell>
          <cell r="H182">
            <v>20.99</v>
          </cell>
          <cell r="I182">
            <v>19.989999999999998</v>
          </cell>
          <cell r="J182" t="str">
            <v>N/V</v>
          </cell>
          <cell r="K182" t="str">
            <v>N/V</v>
          </cell>
          <cell r="L182">
            <v>23.69</v>
          </cell>
          <cell r="M182">
            <v>22.19</v>
          </cell>
          <cell r="N182">
            <v>21.19</v>
          </cell>
        </row>
        <row r="183">
          <cell r="D183" t="str">
            <v>Puma Estación El Caminero</v>
          </cell>
          <cell r="E183" t="str">
            <v>Boulevar El Caminero, 10-21, zona 6, Mixco.</v>
          </cell>
          <cell r="F183" t="str">
            <v>N/V</v>
          </cell>
          <cell r="G183">
            <v>22.49</v>
          </cell>
          <cell r="H183">
            <v>20.99</v>
          </cell>
          <cell r="I183">
            <v>19.989999999999998</v>
          </cell>
          <cell r="J183" t="str">
            <v>N/V</v>
          </cell>
          <cell r="K183" t="str">
            <v>N/V</v>
          </cell>
          <cell r="L183" t="str">
            <v>N/V</v>
          </cell>
          <cell r="M183" t="str">
            <v>N/V</v>
          </cell>
          <cell r="N183" t="str">
            <v>N/V</v>
          </cell>
        </row>
        <row r="184">
          <cell r="D184" t="str">
            <v>Pacific Oil, Estación Villa Flor</v>
          </cell>
          <cell r="E184" t="str">
            <v>Boulevar El Caminero, zona 6, Mixco.</v>
          </cell>
          <cell r="F184" t="str">
            <v>N/V</v>
          </cell>
          <cell r="G184">
            <v>22.49</v>
          </cell>
          <cell r="H184">
            <v>20.99</v>
          </cell>
          <cell r="I184">
            <v>19.989999999999998</v>
          </cell>
          <cell r="J184" t="str">
            <v>N/V</v>
          </cell>
          <cell r="K184" t="str">
            <v>N/V</v>
          </cell>
          <cell r="L184">
            <v>23.69</v>
          </cell>
          <cell r="M184">
            <v>22.19</v>
          </cell>
          <cell r="N184">
            <v>21.19</v>
          </cell>
        </row>
        <row r="185">
          <cell r="D185" t="str">
            <v>Pacific Oil, Estación Tara</v>
          </cell>
          <cell r="E185" t="str">
            <v>Km. 16.3, Ruta a San Juan Sac. Mixco.</v>
          </cell>
          <cell r="F185" t="str">
            <v>N/V</v>
          </cell>
          <cell r="G185" t="str">
            <v>N/V</v>
          </cell>
          <cell r="H185" t="str">
            <v>N/V</v>
          </cell>
          <cell r="I185" t="str">
            <v>N/V</v>
          </cell>
          <cell r="J185" t="str">
            <v>N/V</v>
          </cell>
          <cell r="K185" t="str">
            <v>N/V</v>
          </cell>
          <cell r="L185">
            <v>22.49</v>
          </cell>
          <cell r="M185">
            <v>20.99</v>
          </cell>
          <cell r="N185">
            <v>19.989999999999998</v>
          </cell>
        </row>
        <row r="186">
          <cell r="D186" t="str">
            <v>Super Gas, Estación San Nicolas</v>
          </cell>
          <cell r="E186" t="str">
            <v>Bosques de San Nicolas, Hiper Paiz El Naranjo</v>
          </cell>
          <cell r="F186" t="str">
            <v>N/V</v>
          </cell>
          <cell r="G186">
            <v>22.45</v>
          </cell>
          <cell r="H186">
            <v>20.95</v>
          </cell>
          <cell r="I186">
            <v>19.899999999999999</v>
          </cell>
          <cell r="J186" t="str">
            <v>N/V</v>
          </cell>
          <cell r="K186" t="str">
            <v>N/V</v>
          </cell>
          <cell r="L186" t="str">
            <v>N/V</v>
          </cell>
          <cell r="M186" t="str">
            <v>N/V</v>
          </cell>
          <cell r="N186" t="str">
            <v>N/V</v>
          </cell>
        </row>
        <row r="187">
          <cell r="D187" t="str">
            <v>Puma, Estación H G</v>
          </cell>
          <cell r="E187" t="str">
            <v>33 Av. 6-40, zona 4 de Mixco</v>
          </cell>
          <cell r="F187" t="str">
            <v>N/V</v>
          </cell>
          <cell r="G187" t="str">
            <v>N/V</v>
          </cell>
          <cell r="H187" t="str">
            <v>N/V</v>
          </cell>
          <cell r="I187" t="str">
            <v>N/V</v>
          </cell>
          <cell r="J187" t="str">
            <v>N/V</v>
          </cell>
          <cell r="K187" t="str">
            <v>N/V</v>
          </cell>
          <cell r="L187">
            <v>22.49</v>
          </cell>
          <cell r="M187">
            <v>20.99</v>
          </cell>
          <cell r="N187">
            <v>19.989999999999998</v>
          </cell>
        </row>
        <row r="188">
          <cell r="D188" t="str">
            <v>PDV, Estación El Naranjo</v>
          </cell>
          <cell r="E188" t="str">
            <v>Boulevard El Naranjo, 27-00, zona 4, Mixco</v>
          </cell>
          <cell r="F188" t="str">
            <v>N/V</v>
          </cell>
          <cell r="G188">
            <v>22.49</v>
          </cell>
          <cell r="H188">
            <v>20.99</v>
          </cell>
          <cell r="I188">
            <v>19.989999999999998</v>
          </cell>
          <cell r="J188" t="str">
            <v>N/V</v>
          </cell>
          <cell r="K188" t="str">
            <v>N/V</v>
          </cell>
          <cell r="L188">
            <v>23.49</v>
          </cell>
          <cell r="M188">
            <v>21.99</v>
          </cell>
          <cell r="N188">
            <v>20.99</v>
          </cell>
        </row>
        <row r="189">
          <cell r="D189" t="str">
            <v>Shell, Estación El Naranjo</v>
          </cell>
          <cell r="E189" t="str">
            <v>Boulevard El Naranjo, zona 4, Mixco</v>
          </cell>
          <cell r="F189" t="str">
            <v>N/V</v>
          </cell>
          <cell r="G189">
            <v>22.39</v>
          </cell>
          <cell r="H189">
            <v>20.89</v>
          </cell>
          <cell r="I189">
            <v>19.89</v>
          </cell>
          <cell r="J189" t="str">
            <v>N/V</v>
          </cell>
          <cell r="K189">
            <v>23.89</v>
          </cell>
          <cell r="L189">
            <v>23.39</v>
          </cell>
          <cell r="M189">
            <v>21.89</v>
          </cell>
          <cell r="N189">
            <v>20.89</v>
          </cell>
        </row>
        <row r="190">
          <cell r="D190" t="str">
            <v>Puma, Estación El Naranjo</v>
          </cell>
          <cell r="E190" t="str">
            <v>Boulevard El Naranjo, 4-55, zona 4, Mixco</v>
          </cell>
          <cell r="F190" t="str">
            <v>N/V</v>
          </cell>
          <cell r="G190">
            <v>22.49</v>
          </cell>
          <cell r="H190">
            <v>20.99</v>
          </cell>
          <cell r="I190">
            <v>19.989999999999998</v>
          </cell>
          <cell r="J190" t="str">
            <v>N/V</v>
          </cell>
          <cell r="K190" t="str">
            <v>n/v</v>
          </cell>
          <cell r="L190">
            <v>23.59</v>
          </cell>
          <cell r="M190">
            <v>22.09</v>
          </cell>
          <cell r="N190">
            <v>21.09</v>
          </cell>
        </row>
        <row r="191">
          <cell r="D191" t="str">
            <v>Super Gas, Hiper Paiz Roosevelt</v>
          </cell>
          <cell r="E191" t="str">
            <v>Calzada Roosevelt, CC Hiperpaiz, zona 11</v>
          </cell>
          <cell r="F191" t="str">
            <v>N/V</v>
          </cell>
          <cell r="G191">
            <v>22.45</v>
          </cell>
          <cell r="H191">
            <v>20.95</v>
          </cell>
          <cell r="I191">
            <v>19.899999999999999</v>
          </cell>
          <cell r="J191" t="str">
            <v>N/V</v>
          </cell>
          <cell r="K191" t="str">
            <v>N/V</v>
          </cell>
          <cell r="L191" t="str">
            <v>N/V</v>
          </cell>
          <cell r="M191" t="str">
            <v>N/V</v>
          </cell>
          <cell r="N191" t="str">
            <v>N/V</v>
          </cell>
        </row>
        <row r="192">
          <cell r="D192" t="str">
            <v>Puma, Estación Automarket Km. 12</v>
          </cell>
          <cell r="E192" t="str">
            <v>Calzada Roosevelt, 35-22, zona 7.</v>
          </cell>
          <cell r="F192" t="str">
            <v>N/V</v>
          </cell>
          <cell r="G192">
            <v>22.49</v>
          </cell>
          <cell r="H192">
            <v>20.99</v>
          </cell>
          <cell r="I192">
            <v>19.989999999999998</v>
          </cell>
          <cell r="J192" t="str">
            <v>N/V</v>
          </cell>
          <cell r="K192" t="str">
            <v>N/V</v>
          </cell>
          <cell r="L192">
            <v>23.39</v>
          </cell>
          <cell r="M192">
            <v>21.89</v>
          </cell>
          <cell r="N192">
            <v>20.89</v>
          </cell>
        </row>
        <row r="193">
          <cell r="D193" t="str">
            <v>Shell, Estación Aldana.</v>
          </cell>
          <cell r="E193" t="str">
            <v>Calzada Roosevelt, 38-91, zona 11.</v>
          </cell>
          <cell r="F193">
            <v>22.99</v>
          </cell>
          <cell r="G193">
            <v>22.49</v>
          </cell>
          <cell r="H193">
            <v>20.99</v>
          </cell>
          <cell r="I193">
            <v>19.989999999999998</v>
          </cell>
          <cell r="J193" t="str">
            <v>N/V</v>
          </cell>
          <cell r="K193">
            <v>23.99</v>
          </cell>
          <cell r="L193">
            <v>23.49</v>
          </cell>
          <cell r="M193">
            <v>21.99</v>
          </cell>
          <cell r="N193">
            <v>20.99</v>
          </cell>
        </row>
        <row r="194">
          <cell r="D194" t="str">
            <v>Shell, Estación Roosevelt.</v>
          </cell>
          <cell r="E194" t="str">
            <v>Calzada Roosevelt, 39-30, zona 7.</v>
          </cell>
          <cell r="F194">
            <v>22.99</v>
          </cell>
          <cell r="G194">
            <v>22.49</v>
          </cell>
          <cell r="H194">
            <v>20.99</v>
          </cell>
          <cell r="I194">
            <v>19.989999999999998</v>
          </cell>
          <cell r="J194" t="str">
            <v>N/V</v>
          </cell>
          <cell r="K194">
            <v>23.99</v>
          </cell>
          <cell r="L194">
            <v>23.49</v>
          </cell>
          <cell r="M194">
            <v>21.99</v>
          </cell>
          <cell r="N194">
            <v>20.99</v>
          </cell>
        </row>
        <row r="195">
          <cell r="D195" t="str">
            <v>Pacific Oil, Roosevelt</v>
          </cell>
          <cell r="E195" t="str">
            <v>Calzada Roosevelt, 14-63, zona 3, Mixco.</v>
          </cell>
          <cell r="F195" t="str">
            <v>N/V</v>
          </cell>
          <cell r="G195">
            <v>22.99</v>
          </cell>
          <cell r="H195">
            <v>20.99</v>
          </cell>
          <cell r="I195">
            <v>19.989999999999998</v>
          </cell>
          <cell r="J195" t="str">
            <v>N/V</v>
          </cell>
          <cell r="K195" t="str">
            <v>N/v</v>
          </cell>
          <cell r="L195">
            <v>23.69</v>
          </cell>
          <cell r="M195">
            <v>22.19</v>
          </cell>
          <cell r="N195">
            <v>21.19</v>
          </cell>
        </row>
        <row r="196">
          <cell r="D196" t="str">
            <v>Coinpesa, Roosevelt</v>
          </cell>
          <cell r="E196" t="str">
            <v>Calzada Roosevelt, 10-40, zona 7.</v>
          </cell>
          <cell r="F196" t="str">
            <v>n/v</v>
          </cell>
          <cell r="G196">
            <v>22.39</v>
          </cell>
          <cell r="H196">
            <v>20.89</v>
          </cell>
          <cell r="I196">
            <v>19.89</v>
          </cell>
          <cell r="J196" t="str">
            <v>N/V</v>
          </cell>
          <cell r="K196" t="str">
            <v>N/V</v>
          </cell>
          <cell r="L196" t="str">
            <v>N/V</v>
          </cell>
          <cell r="M196" t="str">
            <v>N/V</v>
          </cell>
          <cell r="N196" t="str">
            <v>N/V</v>
          </cell>
        </row>
        <row r="197">
          <cell r="D197" t="str">
            <v>Texaco, Estación El Tesoro.</v>
          </cell>
          <cell r="E197" t="str">
            <v>Calzada Roosevelt, 8-00, zona 2, Mixco.</v>
          </cell>
          <cell r="F197" t="str">
            <v>N/V</v>
          </cell>
          <cell r="G197">
            <v>22.49</v>
          </cell>
          <cell r="H197">
            <v>20.49</v>
          </cell>
          <cell r="I197">
            <v>19.989999999999998</v>
          </cell>
          <cell r="J197" t="str">
            <v>N/V</v>
          </cell>
          <cell r="K197" t="str">
            <v>N/V</v>
          </cell>
          <cell r="L197">
            <v>23.39</v>
          </cell>
          <cell r="M197">
            <v>21.89</v>
          </cell>
          <cell r="N197">
            <v>20.89</v>
          </cell>
        </row>
        <row r="198">
          <cell r="D198" t="str">
            <v>Puma, El Tesoro II</v>
          </cell>
          <cell r="E198" t="str">
            <v>Calzada Roosevelt, 5-35, Zona 3, Mixco</v>
          </cell>
          <cell r="F198" t="str">
            <v>N/V</v>
          </cell>
          <cell r="G198">
            <v>22.49</v>
          </cell>
          <cell r="H198">
            <v>20.49</v>
          </cell>
          <cell r="I198">
            <v>19.989999999999998</v>
          </cell>
          <cell r="J198" t="str">
            <v>N/V</v>
          </cell>
          <cell r="K198" t="str">
            <v>N/V</v>
          </cell>
          <cell r="L198">
            <v>23.49</v>
          </cell>
          <cell r="M198">
            <v>21.99</v>
          </cell>
          <cell r="N198">
            <v>20.99</v>
          </cell>
        </row>
        <row r="199">
          <cell r="D199" t="str">
            <v>Shell, Estación El Molino.</v>
          </cell>
          <cell r="E199" t="str">
            <v>Calzada Roosevelt, 52-14, zona 7, Mixco.</v>
          </cell>
          <cell r="F199">
            <v>22.99</v>
          </cell>
          <cell r="G199">
            <v>22.49</v>
          </cell>
          <cell r="H199">
            <v>20.99</v>
          </cell>
          <cell r="I199">
            <v>19.989999999999998</v>
          </cell>
          <cell r="J199" t="str">
            <v>N/V</v>
          </cell>
          <cell r="K199">
            <v>23.99</v>
          </cell>
          <cell r="L199">
            <v>23.49</v>
          </cell>
          <cell r="M199">
            <v>21.99</v>
          </cell>
          <cell r="N199">
            <v>20.99</v>
          </cell>
        </row>
        <row r="200">
          <cell r="D200" t="str">
            <v>Shell, Exco Roosevelt II</v>
          </cell>
          <cell r="E200" t="str">
            <v>Calzada Roosevelt, zona 2, Mixco.</v>
          </cell>
          <cell r="F200" t="str">
            <v>N/V</v>
          </cell>
          <cell r="G200">
            <v>22.49</v>
          </cell>
          <cell r="H200">
            <v>20.99</v>
          </cell>
          <cell r="I200">
            <v>19.989999999999998</v>
          </cell>
          <cell r="J200" t="str">
            <v>N/V</v>
          </cell>
          <cell r="K200" t="str">
            <v>N/V</v>
          </cell>
          <cell r="L200">
            <v>23.49</v>
          </cell>
          <cell r="M200">
            <v>21.99</v>
          </cell>
          <cell r="N200">
            <v>20.99</v>
          </cell>
        </row>
        <row r="201">
          <cell r="D201" t="str">
            <v>Puma, Estación Tiger Market Km. 15</v>
          </cell>
          <cell r="E201" t="str">
            <v>Calzada Roosevelt, Km. 15, zona 6, Mixco.</v>
          </cell>
          <cell r="F201" t="str">
            <v>N/V</v>
          </cell>
          <cell r="G201">
            <v>22.49</v>
          </cell>
          <cell r="H201">
            <v>20.99</v>
          </cell>
          <cell r="I201">
            <v>19.989999999999998</v>
          </cell>
          <cell r="J201" t="str">
            <v>N/V</v>
          </cell>
          <cell r="K201" t="str">
            <v>n/v</v>
          </cell>
          <cell r="L201">
            <v>23.49</v>
          </cell>
          <cell r="M201">
            <v>21.99</v>
          </cell>
          <cell r="N201">
            <v>20.99</v>
          </cell>
        </row>
        <row r="202">
          <cell r="D202" t="str">
            <v>Shell, Estación Tinco</v>
          </cell>
          <cell r="E202" t="str">
            <v>Calzada Roosevelt, Km. 15.5, zona 2, Mixco</v>
          </cell>
          <cell r="F202">
            <v>22.99</v>
          </cell>
          <cell r="G202">
            <v>22.49</v>
          </cell>
          <cell r="H202">
            <v>20.99</v>
          </cell>
          <cell r="I202">
            <v>19.989999999999998</v>
          </cell>
          <cell r="J202" t="str">
            <v>N/V</v>
          </cell>
          <cell r="K202">
            <v>23.99</v>
          </cell>
          <cell r="L202">
            <v>23.49</v>
          </cell>
          <cell r="M202">
            <v>21.99</v>
          </cell>
          <cell r="N202">
            <v>20.99</v>
          </cell>
        </row>
        <row r="203">
          <cell r="D203" t="str">
            <v>Puma, Estación Guasa</v>
          </cell>
          <cell r="E203" t="str">
            <v>Calzada Roosevelt, Km 16.3, Mixco.</v>
          </cell>
          <cell r="F203" t="str">
            <v>N/V</v>
          </cell>
          <cell r="G203" t="str">
            <v>N/V</v>
          </cell>
          <cell r="H203" t="str">
            <v>N/v</v>
          </cell>
          <cell r="I203" t="str">
            <v>N/V</v>
          </cell>
          <cell r="J203" t="str">
            <v>N/V</v>
          </cell>
          <cell r="K203" t="str">
            <v>N/V</v>
          </cell>
          <cell r="L203">
            <v>22.49</v>
          </cell>
          <cell r="M203">
            <v>20.99</v>
          </cell>
          <cell r="N203">
            <v>19.989999999999998</v>
          </cell>
        </row>
        <row r="204">
          <cell r="D204" t="str">
            <v>Estación de Servicio Don Arturo II</v>
          </cell>
          <cell r="E204" t="str">
            <v>Calzada Roosevelt, Km 16.5, Mixco.</v>
          </cell>
          <cell r="F204" t="str">
            <v>N/V</v>
          </cell>
          <cell r="G204" t="str">
            <v>N/V</v>
          </cell>
          <cell r="H204" t="str">
            <v>N/V</v>
          </cell>
          <cell r="I204" t="str">
            <v>N/V</v>
          </cell>
          <cell r="J204" t="str">
            <v>N/V</v>
          </cell>
          <cell r="K204" t="str">
            <v>N/V</v>
          </cell>
          <cell r="L204">
            <v>22.49</v>
          </cell>
          <cell r="M204">
            <v>20.99</v>
          </cell>
          <cell r="N204">
            <v>19.989999999999998</v>
          </cell>
        </row>
        <row r="205">
          <cell r="D205" t="str">
            <v>Texaco, Estación Texamixco.</v>
          </cell>
          <cell r="E205" t="str">
            <v>Calzada Roosevelt, Km 16.5, Mixco.</v>
          </cell>
          <cell r="F205" t="str">
            <v>N/V</v>
          </cell>
          <cell r="G205" t="str">
            <v>N/V</v>
          </cell>
          <cell r="H205" t="str">
            <v>N/V</v>
          </cell>
          <cell r="I205" t="str">
            <v>N/V</v>
          </cell>
          <cell r="J205" t="str">
            <v>N/V</v>
          </cell>
          <cell r="K205" t="str">
            <v>N/V</v>
          </cell>
          <cell r="L205">
            <v>22.49</v>
          </cell>
          <cell r="M205">
            <v>20.99</v>
          </cell>
          <cell r="N205">
            <v>19.989999999999998</v>
          </cell>
        </row>
        <row r="206">
          <cell r="D206" t="str">
            <v>Puma, Estación Entre Puentes.</v>
          </cell>
          <cell r="E206" t="str">
            <v>Calzada Roosevelt, Km 18.5, Mixco.</v>
          </cell>
          <cell r="F206" t="str">
            <v>N/V</v>
          </cell>
          <cell r="G206" t="str">
            <v>N/V</v>
          </cell>
          <cell r="H206" t="str">
            <v>N/V</v>
          </cell>
          <cell r="I206" t="str">
            <v>N/V</v>
          </cell>
          <cell r="J206" t="str">
            <v>N/V</v>
          </cell>
          <cell r="K206" t="str">
            <v>N/V</v>
          </cell>
          <cell r="L206">
            <v>22.49</v>
          </cell>
          <cell r="M206">
            <v>20.99</v>
          </cell>
          <cell r="N206">
            <v>19.989999999999998</v>
          </cell>
        </row>
        <row r="207">
          <cell r="D207" t="str">
            <v>Gaso, Estación San Cristobal</v>
          </cell>
          <cell r="E207" t="str">
            <v>Calzada Roosevelt, Km 19, Mixco.</v>
          </cell>
          <cell r="F207" t="str">
            <v>N/V</v>
          </cell>
          <cell r="G207" t="str">
            <v>N/V</v>
          </cell>
          <cell r="H207" t="str">
            <v>N/V</v>
          </cell>
          <cell r="I207" t="str">
            <v>N/V</v>
          </cell>
          <cell r="J207" t="str">
            <v>N/V</v>
          </cell>
          <cell r="K207" t="str">
            <v>N/V</v>
          </cell>
          <cell r="L207">
            <v>22.95</v>
          </cell>
          <cell r="M207">
            <v>22.45</v>
          </cell>
          <cell r="N207">
            <v>19.989999999999998</v>
          </cell>
        </row>
        <row r="208">
          <cell r="D208" t="str">
            <v>Puma, Estación Los Altos</v>
          </cell>
          <cell r="E208" t="str">
            <v>3 Calle 6-31 zona 8, San Cristobal, Mixco</v>
          </cell>
          <cell r="F208" t="str">
            <v>N/V</v>
          </cell>
          <cell r="G208">
            <v>22.49</v>
          </cell>
          <cell r="H208">
            <v>20.99</v>
          </cell>
          <cell r="I208">
            <v>19.989999999999998</v>
          </cell>
          <cell r="J208" t="str">
            <v>N/V</v>
          </cell>
          <cell r="K208" t="str">
            <v>N/V</v>
          </cell>
          <cell r="L208">
            <v>23.39</v>
          </cell>
          <cell r="M208">
            <v>21.89</v>
          </cell>
          <cell r="N208">
            <v>20.89</v>
          </cell>
        </row>
        <row r="209">
          <cell r="D209" t="str">
            <v>Estación de Servicio Don Arturo.</v>
          </cell>
          <cell r="E209" t="str">
            <v>3 Calle 14.65, Manz. N, Sector 12, Sn Crist.</v>
          </cell>
          <cell r="F209" t="str">
            <v>N/V</v>
          </cell>
          <cell r="G209" t="str">
            <v>N/V</v>
          </cell>
          <cell r="H209" t="str">
            <v>N/V</v>
          </cell>
          <cell r="I209" t="str">
            <v>N/V</v>
          </cell>
          <cell r="J209" t="str">
            <v>N/V</v>
          </cell>
          <cell r="K209" t="str">
            <v>N/V</v>
          </cell>
          <cell r="L209">
            <v>22.49</v>
          </cell>
          <cell r="M209">
            <v>20.99</v>
          </cell>
          <cell r="N209">
            <v>19.989999999999998</v>
          </cell>
        </row>
        <row r="210">
          <cell r="D210" t="str">
            <v>Shell, Estación San Cristobal I</v>
          </cell>
          <cell r="E210" t="str">
            <v>3ra. Calle 24-06 zona 8, San Cristobal</v>
          </cell>
          <cell r="F210">
            <v>22.99</v>
          </cell>
          <cell r="G210">
            <v>22.49</v>
          </cell>
          <cell r="H210">
            <v>20.99</v>
          </cell>
          <cell r="I210">
            <v>19.989999999999998</v>
          </cell>
          <cell r="J210" t="str">
            <v>N/V</v>
          </cell>
          <cell r="K210">
            <v>23.99</v>
          </cell>
          <cell r="L210">
            <v>23.49</v>
          </cell>
          <cell r="M210">
            <v>21.99</v>
          </cell>
          <cell r="N210">
            <v>20.99</v>
          </cell>
        </row>
        <row r="211">
          <cell r="D211" t="str">
            <v>Texaco, Estación El Milenio</v>
          </cell>
          <cell r="E211" t="str">
            <v>Boulevard San Cristobal 3a. Calle 10-24, Sector A-9,  Zona 8 de Mixco</v>
          </cell>
          <cell r="F211" t="str">
            <v>N/V</v>
          </cell>
          <cell r="G211">
            <v>22.49</v>
          </cell>
          <cell r="H211">
            <v>20.99</v>
          </cell>
          <cell r="I211">
            <v>19.989999999999998</v>
          </cell>
          <cell r="J211" t="str">
            <v>N/V</v>
          </cell>
          <cell r="K211" t="str">
            <v>N/V</v>
          </cell>
          <cell r="L211">
            <v>23.39</v>
          </cell>
          <cell r="M211">
            <v>21.89</v>
          </cell>
          <cell r="N211">
            <v>20.89</v>
          </cell>
        </row>
        <row r="212">
          <cell r="D212" t="str">
            <v>Shell, Estación San Cristobal II</v>
          </cell>
          <cell r="E212" t="str">
            <v>Manz. A Lote 9, San Cristobal, Mixco</v>
          </cell>
          <cell r="F212">
            <v>22.99</v>
          </cell>
          <cell r="G212">
            <v>22.49</v>
          </cell>
          <cell r="H212">
            <v>20.99</v>
          </cell>
          <cell r="I212">
            <v>19.989999999999998</v>
          </cell>
          <cell r="J212" t="str">
            <v>N/V</v>
          </cell>
          <cell r="K212">
            <v>23.99</v>
          </cell>
          <cell r="L212">
            <v>23.49</v>
          </cell>
          <cell r="M212">
            <v>21.99</v>
          </cell>
          <cell r="N212">
            <v>20.99</v>
          </cell>
        </row>
        <row r="213">
          <cell r="D213" t="str">
            <v>Pacific Oil,  Diesel y Petroleos No. 1</v>
          </cell>
          <cell r="E213" t="str">
            <v>Manzana D Sector A-9 3a. 10-96 Lote 1, San Cristobal, Zona 8, de Mixco</v>
          </cell>
          <cell r="F213" t="str">
            <v>N/V</v>
          </cell>
          <cell r="G213">
            <v>22.49</v>
          </cell>
          <cell r="H213">
            <v>20.99</v>
          </cell>
          <cell r="I213">
            <v>19.989999999999998</v>
          </cell>
          <cell r="J213" t="str">
            <v>N/V</v>
          </cell>
          <cell r="K213" t="str">
            <v>N/V</v>
          </cell>
          <cell r="L213">
            <v>23.69</v>
          </cell>
          <cell r="M213">
            <v>22.19</v>
          </cell>
          <cell r="N213">
            <v>21.99</v>
          </cell>
        </row>
        <row r="214">
          <cell r="D214" t="str">
            <v>Pacific Oil, Lemuel</v>
          </cell>
          <cell r="E214" t="str">
            <v>Lotes 9, 10 y 11 Manzana "A" Sector B9 Ciudad San Cristobal Zona 8 de Mixco</v>
          </cell>
          <cell r="F214" t="str">
            <v>N/V</v>
          </cell>
          <cell r="G214">
            <v>22.49</v>
          </cell>
          <cell r="H214">
            <v>20.99</v>
          </cell>
          <cell r="I214">
            <v>19.989999999999998</v>
          </cell>
          <cell r="J214" t="str">
            <v>N/V</v>
          </cell>
          <cell r="K214" t="str">
            <v>N/V</v>
          </cell>
          <cell r="L214">
            <v>23.69</v>
          </cell>
          <cell r="M214">
            <v>22.19</v>
          </cell>
          <cell r="N214">
            <v>21.19</v>
          </cell>
        </row>
        <row r="215">
          <cell r="D215" t="str">
            <v>Shell, Exco</v>
          </cell>
          <cell r="E215" t="str">
            <v>Boulevard Deportivo, L5 MI, zona 8, Mixco</v>
          </cell>
          <cell r="F215" t="str">
            <v>N/V</v>
          </cell>
          <cell r="G215">
            <v>22.49</v>
          </cell>
          <cell r="H215">
            <v>20.99</v>
          </cell>
          <cell r="I215">
            <v>19.989999999999998</v>
          </cell>
          <cell r="K215" t="str">
            <v>N/V</v>
          </cell>
          <cell r="L215">
            <v>23.49</v>
          </cell>
          <cell r="M215">
            <v>21.99</v>
          </cell>
          <cell r="N215">
            <v>20.99</v>
          </cell>
        </row>
        <row r="216">
          <cell r="D216" t="str">
            <v>Power Oil, San Cristobal</v>
          </cell>
          <cell r="E216" t="str">
            <v>6 Av. 10-01, zona 8, Valle Dorado, Mixco</v>
          </cell>
          <cell r="F216" t="str">
            <v>N/V</v>
          </cell>
          <cell r="G216">
            <v>22.99</v>
          </cell>
          <cell r="H216">
            <v>20.89</v>
          </cell>
          <cell r="I216">
            <v>19.989999999999998</v>
          </cell>
          <cell r="K216" t="str">
            <v>N/V</v>
          </cell>
          <cell r="L216" t="str">
            <v>N/V</v>
          </cell>
          <cell r="M216" t="str">
            <v>N/V</v>
          </cell>
          <cell r="N216" t="str">
            <v>N/V</v>
          </cell>
        </row>
        <row r="217">
          <cell r="D217" t="str">
            <v>Puma, Ecofull</v>
          </cell>
          <cell r="E217" t="str">
            <v>3-05 zona 8, Boulevard Sur Sn Cristobal</v>
          </cell>
          <cell r="F217" t="str">
            <v>N/V</v>
          </cell>
          <cell r="G217">
            <v>22.99</v>
          </cell>
          <cell r="H217">
            <v>20.99</v>
          </cell>
          <cell r="I217">
            <v>19.989999999999998</v>
          </cell>
          <cell r="J217" t="str">
            <v>N/V</v>
          </cell>
          <cell r="K217" t="str">
            <v>N/V</v>
          </cell>
          <cell r="L217">
            <v>23.49</v>
          </cell>
          <cell r="M217">
            <v>21.89</v>
          </cell>
          <cell r="N217">
            <v>20.99</v>
          </cell>
        </row>
        <row r="218">
          <cell r="D218" t="str">
            <v>Puma, Gas and Comercial</v>
          </cell>
          <cell r="E218" t="str">
            <v>34  Calle 10-64 Zona 11</v>
          </cell>
          <cell r="F218" t="str">
            <v>N/V</v>
          </cell>
          <cell r="G218">
            <v>22.49</v>
          </cell>
          <cell r="H218">
            <v>20.99</v>
          </cell>
          <cell r="I218">
            <v>19.989999999999998</v>
          </cell>
          <cell r="J218" t="str">
            <v>N/V</v>
          </cell>
          <cell r="K218" t="str">
            <v>N/V</v>
          </cell>
          <cell r="L218">
            <v>23.49</v>
          </cell>
          <cell r="M218">
            <v>21.99</v>
          </cell>
          <cell r="N218">
            <v>20.99</v>
          </cell>
        </row>
        <row r="219">
          <cell r="D219" t="str">
            <v>SHELL, Estación Las Charcas.</v>
          </cell>
          <cell r="E219" t="str">
            <v>35 Calle 11-07, zona 11.</v>
          </cell>
          <cell r="F219">
            <v>22.99</v>
          </cell>
          <cell r="G219">
            <v>22.49</v>
          </cell>
          <cell r="H219">
            <v>20.99</v>
          </cell>
          <cell r="I219">
            <v>19.989999999999998</v>
          </cell>
          <cell r="J219" t="str">
            <v>N/V</v>
          </cell>
          <cell r="K219">
            <v>23.99</v>
          </cell>
          <cell r="L219">
            <v>23.49</v>
          </cell>
          <cell r="M219">
            <v>21.99</v>
          </cell>
          <cell r="N219">
            <v>20.99</v>
          </cell>
        </row>
        <row r="220">
          <cell r="D220" t="str">
            <v>Shell, Urdas (El Roble)</v>
          </cell>
          <cell r="E220" t="str">
            <v>11 Av.37-57 zona 11,</v>
          </cell>
          <cell r="F220" t="str">
            <v>N/V</v>
          </cell>
          <cell r="G220">
            <v>22.39</v>
          </cell>
          <cell r="H220">
            <v>20.89</v>
          </cell>
          <cell r="I220">
            <v>19.89</v>
          </cell>
          <cell r="J220" t="str">
            <v>N/V</v>
          </cell>
          <cell r="K220" t="str">
            <v>N/V</v>
          </cell>
          <cell r="L220">
            <v>23.39</v>
          </cell>
          <cell r="M220">
            <v>21.89</v>
          </cell>
          <cell r="N220">
            <v>20.89</v>
          </cell>
        </row>
        <row r="221">
          <cell r="D221" t="str">
            <v xml:space="preserve"> PRECIO PROMEDIO POR PRODUCTO </v>
          </cell>
          <cell r="F221">
            <v>22.989130434782613</v>
          </cell>
          <cell r="G221">
            <v>22.497565789473608</v>
          </cell>
          <cell r="H221">
            <v>20.970986842105191</v>
          </cell>
          <cell r="I221">
            <v>19.982229729729674</v>
          </cell>
          <cell r="J221">
            <v>29.408750000000001</v>
          </cell>
          <cell r="K221">
            <v>23.903818181818192</v>
          </cell>
          <cell r="L221">
            <v>23.280632183907979</v>
          </cell>
          <cell r="M221">
            <v>21.781279069767379</v>
          </cell>
          <cell r="N221">
            <v>20.755981927710792</v>
          </cell>
        </row>
        <row r="222">
          <cell r="F222">
            <v>46</v>
          </cell>
          <cell r="G222">
            <v>152</v>
          </cell>
          <cell r="H222">
            <v>152</v>
          </cell>
          <cell r="I222">
            <v>148</v>
          </cell>
          <cell r="J222">
            <v>8</v>
          </cell>
          <cell r="K222">
            <v>55</v>
          </cell>
          <cell r="L222">
            <v>174</v>
          </cell>
          <cell r="M222">
            <v>172</v>
          </cell>
          <cell r="N222">
            <v>166</v>
          </cell>
        </row>
        <row r="224">
          <cell r="E224" t="str">
            <v>Tasa de Cambio del día</v>
          </cell>
          <cell r="F224" t="str">
            <v> 7.64981 </v>
          </cell>
        </row>
        <row r="225">
          <cell r="F225" t="str">
            <v>AUTOSERVICIO</v>
          </cell>
          <cell r="K225" t="str">
            <v>SEVICIO COMPLETO</v>
          </cell>
        </row>
        <row r="226">
          <cell r="F226" t="str">
            <v>SUPERIOR 95</v>
          </cell>
          <cell r="G226" t="str">
            <v>SUPER 95</v>
          </cell>
          <cell r="H226" t="str">
            <v>REGULAR</v>
          </cell>
          <cell r="I226" t="str">
            <v>DIESEL</v>
          </cell>
          <cell r="J226" t="str">
            <v>Diesel LS</v>
          </cell>
          <cell r="K226" t="str">
            <v>SUPERIOR 95</v>
          </cell>
          <cell r="L226" t="str">
            <v>SUPER 95</v>
          </cell>
          <cell r="M226" t="str">
            <v xml:space="preserve">REGULAR </v>
          </cell>
          <cell r="N226" t="str">
            <v>DIESEL</v>
          </cell>
        </row>
        <row r="227">
          <cell r="D227" t="str">
            <v xml:space="preserve"> </v>
          </cell>
          <cell r="G227" t="str">
            <v xml:space="preserve"> </v>
          </cell>
        </row>
        <row r="228">
          <cell r="E228" t="str">
            <v>PRECIO MÁXIMO</v>
          </cell>
          <cell r="F228">
            <v>22.99</v>
          </cell>
          <cell r="G228">
            <v>23.49</v>
          </cell>
          <cell r="H228">
            <v>21.99</v>
          </cell>
          <cell r="I228">
            <v>21.99</v>
          </cell>
          <cell r="J228">
            <v>31.49</v>
          </cell>
          <cell r="K228">
            <v>24.39</v>
          </cell>
          <cell r="L228">
            <v>24.49</v>
          </cell>
          <cell r="M228">
            <v>23.49</v>
          </cell>
          <cell r="N228">
            <v>22.99</v>
          </cell>
        </row>
        <row r="229">
          <cell r="E229" t="str">
            <v>PRECIO MÍNIMO</v>
          </cell>
          <cell r="F229">
            <v>22.95</v>
          </cell>
          <cell r="G229">
            <v>21.49</v>
          </cell>
          <cell r="H229">
            <v>19.989999999999998</v>
          </cell>
          <cell r="I229">
            <v>18.989999999999998</v>
          </cell>
          <cell r="J229">
            <v>27.79</v>
          </cell>
          <cell r="K229">
            <v>22.99</v>
          </cell>
          <cell r="L229">
            <v>22.19</v>
          </cell>
          <cell r="M229">
            <v>20.49</v>
          </cell>
          <cell r="N229">
            <v>19.850000000000001</v>
          </cell>
        </row>
        <row r="230">
          <cell r="F230" t="str">
            <v>AUTOSERVICIO</v>
          </cell>
          <cell r="K230" t="str">
            <v>SEVICIO COMPLETO</v>
          </cell>
        </row>
        <row r="231">
          <cell r="F231" t="str">
            <v>SUPERIOR 95</v>
          </cell>
          <cell r="G231" t="str">
            <v>SUPER 95</v>
          </cell>
          <cell r="H231" t="str">
            <v>REGULAR</v>
          </cell>
          <cell r="I231" t="str">
            <v>DIESEL</v>
          </cell>
          <cell r="J231" t="str">
            <v>Diesel LS</v>
          </cell>
          <cell r="K231" t="str">
            <v>SUPERIOR 95</v>
          </cell>
          <cell r="L231" t="str">
            <v>SUPER 95</v>
          </cell>
          <cell r="M231" t="str">
            <v xml:space="preserve">REGULAR </v>
          </cell>
          <cell r="N231" t="str">
            <v>DIESEL</v>
          </cell>
        </row>
        <row r="232">
          <cell r="F232">
            <v>0</v>
          </cell>
          <cell r="G232">
            <v>6</v>
          </cell>
          <cell r="H232">
            <v>130</v>
          </cell>
          <cell r="I232">
            <v>126</v>
          </cell>
          <cell r="J232">
            <v>0</v>
          </cell>
          <cell r="K232">
            <v>0</v>
          </cell>
          <cell r="L232">
            <v>122</v>
          </cell>
          <cell r="M232">
            <v>119</v>
          </cell>
          <cell r="N232">
            <v>109</v>
          </cell>
        </row>
        <row r="233">
          <cell r="F233">
            <v>1</v>
          </cell>
          <cell r="G233">
            <v>146</v>
          </cell>
          <cell r="H233">
            <v>21</v>
          </cell>
          <cell r="I233">
            <v>22</v>
          </cell>
          <cell r="J233">
            <v>8</v>
          </cell>
          <cell r="K233">
            <v>6</v>
          </cell>
          <cell r="L233">
            <v>52</v>
          </cell>
          <cell r="M233">
            <v>53</v>
          </cell>
          <cell r="N233">
            <v>57</v>
          </cell>
        </row>
        <row r="234">
          <cell r="G234">
            <v>152</v>
          </cell>
          <cell r="H234">
            <v>151</v>
          </cell>
          <cell r="I234">
            <v>148</v>
          </cell>
          <cell r="J234">
            <v>8</v>
          </cell>
          <cell r="L234">
            <v>174</v>
          </cell>
          <cell r="M234">
            <v>172</v>
          </cell>
          <cell r="N234" t="e">
            <v>#NAME?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L235">
            <v>23.261428571428574</v>
          </cell>
          <cell r="M235">
            <v>21.947142857142858</v>
          </cell>
          <cell r="N235">
            <v>20.761428571428571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L236">
            <v>22.97</v>
          </cell>
          <cell r="M236">
            <v>21.529999999999998</v>
          </cell>
          <cell r="N236">
            <v>20.43</v>
          </cell>
        </row>
        <row r="237">
          <cell r="D237">
            <v>0</v>
          </cell>
          <cell r="E237">
            <v>26</v>
          </cell>
          <cell r="G237" t="e">
            <v>#REF!</v>
          </cell>
          <cell r="H237" t="e">
            <v>#REF!</v>
          </cell>
          <cell r="I237" t="e">
            <v>#REF!</v>
          </cell>
          <cell r="L237">
            <v>23.156666666666666</v>
          </cell>
          <cell r="M237">
            <v>21.689999999999998</v>
          </cell>
          <cell r="N237">
            <v>20.673333333333328</v>
          </cell>
        </row>
        <row r="238">
          <cell r="D238">
            <v>26</v>
          </cell>
          <cell r="E238">
            <v>25</v>
          </cell>
          <cell r="G238" t="e">
            <v>#REF!</v>
          </cell>
          <cell r="H238" t="e">
            <v>#REF!</v>
          </cell>
          <cell r="I238" t="e">
            <v>#REF!</v>
          </cell>
          <cell r="L238">
            <v>23.361428571428572</v>
          </cell>
          <cell r="M238">
            <v>21.645714285714288</v>
          </cell>
          <cell r="N238">
            <v>20.631428571428568</v>
          </cell>
        </row>
        <row r="239">
          <cell r="D239">
            <v>4</v>
          </cell>
          <cell r="E239">
            <v>7</v>
          </cell>
          <cell r="G239" t="e">
            <v>#REF!</v>
          </cell>
          <cell r="H239" t="e">
            <v>#REF!</v>
          </cell>
          <cell r="I239" t="e">
            <v>#REF!</v>
          </cell>
          <cell r="L239">
            <v>23.083333333333329</v>
          </cell>
          <cell r="M239">
            <v>21.666666666666668</v>
          </cell>
          <cell r="N239">
            <v>20.473333333333333</v>
          </cell>
        </row>
        <row r="240">
          <cell r="D240">
            <v>25</v>
          </cell>
          <cell r="E240">
            <v>10</v>
          </cell>
          <cell r="G240" t="e">
            <v>#REF!</v>
          </cell>
          <cell r="H240" t="e">
            <v>#REF!</v>
          </cell>
          <cell r="I240" t="e">
            <v>#REF!</v>
          </cell>
          <cell r="L240">
            <v>23.406666666666666</v>
          </cell>
          <cell r="M240">
            <v>22.040000000000003</v>
          </cell>
          <cell r="N240">
            <v>20.906666666666666</v>
          </cell>
        </row>
        <row r="241">
          <cell r="D241">
            <v>5</v>
          </cell>
          <cell r="E241">
            <v>5</v>
          </cell>
          <cell r="G241" t="e">
            <v>#REF!</v>
          </cell>
          <cell r="H241" t="e">
            <v>#REF!</v>
          </cell>
          <cell r="I241" t="e">
            <v>#REF!</v>
          </cell>
          <cell r="L241">
            <v>23.098571428571429</v>
          </cell>
          <cell r="M241">
            <v>21.712857142857139</v>
          </cell>
          <cell r="N241">
            <v>20.584285714285716</v>
          </cell>
        </row>
        <row r="242">
          <cell r="D242">
            <v>0</v>
          </cell>
          <cell r="E242">
            <v>3</v>
          </cell>
          <cell r="G242" t="e">
            <v>#REF!</v>
          </cell>
          <cell r="H242" t="e">
            <v>#REF!</v>
          </cell>
          <cell r="I242" t="e">
            <v>#REF!</v>
          </cell>
          <cell r="L242">
            <v>23.589999999999996</v>
          </cell>
          <cell r="M242">
            <v>22.11</v>
          </cell>
          <cell r="N242">
            <v>21.07</v>
          </cell>
        </row>
        <row r="243">
          <cell r="D243">
            <v>0</v>
          </cell>
          <cell r="E243">
            <v>3</v>
          </cell>
          <cell r="G243" t="e">
            <v>#REF!</v>
          </cell>
          <cell r="H243" t="e">
            <v>#REF!</v>
          </cell>
          <cell r="I243" t="e">
            <v>#REF!</v>
          </cell>
          <cell r="L243">
            <v>23.661428571428569</v>
          </cell>
          <cell r="M243">
            <v>22.275714285714287</v>
          </cell>
          <cell r="N243">
            <v>21.047142857142855</v>
          </cell>
        </row>
        <row r="244">
          <cell r="D244">
            <v>0</v>
          </cell>
          <cell r="E244">
            <v>4</v>
          </cell>
          <cell r="G244" t="e">
            <v>#REF!</v>
          </cell>
          <cell r="H244" t="e">
            <v>#REF!</v>
          </cell>
          <cell r="I244" t="e">
            <v>#REF!</v>
          </cell>
          <cell r="L244">
            <v>23.33</v>
          </cell>
          <cell r="M244">
            <v>21.99</v>
          </cell>
          <cell r="N244">
            <v>20.83</v>
          </cell>
        </row>
        <row r="245">
          <cell r="D245">
            <v>27</v>
          </cell>
          <cell r="E245">
            <v>30</v>
          </cell>
          <cell r="G245" t="e">
            <v>#REF!</v>
          </cell>
          <cell r="H245" t="e">
            <v>#REF!</v>
          </cell>
          <cell r="I245" t="e">
            <v>#REF!</v>
          </cell>
          <cell r="L245">
            <v>23.34</v>
          </cell>
          <cell r="M245">
            <v>22.189999999999998</v>
          </cell>
          <cell r="N245">
            <v>21.04</v>
          </cell>
        </row>
        <row r="246">
          <cell r="D246">
            <v>87</v>
          </cell>
          <cell r="E246">
            <v>113</v>
          </cell>
        </row>
        <row r="247">
          <cell r="D247">
            <v>320</v>
          </cell>
        </row>
        <row r="248">
          <cell r="D248">
            <v>0.27187499999999998</v>
          </cell>
        </row>
        <row r="251">
          <cell r="D251" t="str">
            <v>Total</v>
          </cell>
          <cell r="E251">
            <v>87</v>
          </cell>
        </row>
        <row r="252">
          <cell r="D252" t="str">
            <v>Esso, Shell y Texaco</v>
          </cell>
          <cell r="E252">
            <v>26</v>
          </cell>
          <cell r="G252">
            <v>7</v>
          </cell>
        </row>
        <row r="253">
          <cell r="D253" t="str">
            <v>Independientes</v>
          </cell>
          <cell r="E253">
            <v>61</v>
          </cell>
          <cell r="F253" t="str">
            <v>AUTOSERVICIO</v>
          </cell>
          <cell r="K253" t="str">
            <v>SERVICIO COMPLETO</v>
          </cell>
        </row>
        <row r="254">
          <cell r="F254" t="str">
            <v>Super 98</v>
          </cell>
          <cell r="G254" t="str">
            <v>Super 95</v>
          </cell>
          <cell r="H254" t="str">
            <v>Regular</v>
          </cell>
          <cell r="I254" t="str">
            <v>Diesel</v>
          </cell>
          <cell r="K254" t="str">
            <v>Super 98</v>
          </cell>
          <cell r="L254" t="str">
            <v>Super 95</v>
          </cell>
          <cell r="M254" t="str">
            <v>Regular</v>
          </cell>
          <cell r="N254" t="str">
            <v>Diesel</v>
          </cell>
        </row>
        <row r="255">
          <cell r="D255" t="str">
            <v>% de Independientes</v>
          </cell>
          <cell r="E255">
            <v>36.040609137055839</v>
          </cell>
          <cell r="F255">
            <v>0</v>
          </cell>
          <cell r="G255" t="e">
            <v>#REF!</v>
          </cell>
          <cell r="H255" t="e">
            <v>#REF!</v>
          </cell>
          <cell r="I255" t="e">
            <v>#REF!</v>
          </cell>
          <cell r="K255">
            <v>0</v>
          </cell>
          <cell r="L255">
            <v>22.97</v>
          </cell>
          <cell r="M255">
            <v>21.529999999999998</v>
          </cell>
          <cell r="N255">
            <v>20.43</v>
          </cell>
        </row>
        <row r="256">
          <cell r="D256" t="str">
            <v>(70 Estaciones)</v>
          </cell>
          <cell r="F256" t="str">
            <v>N/V</v>
          </cell>
          <cell r="G256" t="e">
            <v>#REF!</v>
          </cell>
          <cell r="H256" t="e">
            <v>#REF!</v>
          </cell>
          <cell r="I256" t="e">
            <v>#REF!</v>
          </cell>
          <cell r="K256" t="str">
            <v>N/V</v>
          </cell>
          <cell r="L256">
            <v>23.156666666666666</v>
          </cell>
          <cell r="M256">
            <v>21.689999999999998</v>
          </cell>
          <cell r="N256">
            <v>20.673333333333328</v>
          </cell>
        </row>
        <row r="257">
          <cell r="F257" t="str">
            <v>N/V</v>
          </cell>
          <cell r="G257" t="e">
            <v>#REF!</v>
          </cell>
          <cell r="H257" t="e">
            <v>#REF!</v>
          </cell>
          <cell r="I257" t="e">
            <v>#REF!</v>
          </cell>
          <cell r="K257" t="str">
            <v>N/V</v>
          </cell>
          <cell r="L257">
            <v>23.361428571428572</v>
          </cell>
          <cell r="M257">
            <v>21.645714285714288</v>
          </cell>
          <cell r="N257">
            <v>20.631428571428568</v>
          </cell>
        </row>
        <row r="258">
          <cell r="D258" t="str">
            <v>% de Autoservicio</v>
          </cell>
          <cell r="E258">
            <v>52.631578947368418</v>
          </cell>
          <cell r="F258" t="str">
            <v>N/V</v>
          </cell>
          <cell r="G258" t="str">
            <v>N/V</v>
          </cell>
          <cell r="H258" t="str">
            <v>N/V</v>
          </cell>
          <cell r="I258" t="str">
            <v>N/V</v>
          </cell>
          <cell r="K258" t="str">
            <v>N/V</v>
          </cell>
          <cell r="L258">
            <v>23.33</v>
          </cell>
          <cell r="M258">
            <v>21.99</v>
          </cell>
          <cell r="N258">
            <v>20.83</v>
          </cell>
        </row>
        <row r="259">
          <cell r="F259" t="str">
            <v>N/V</v>
          </cell>
          <cell r="G259" t="e">
            <v>#REF!</v>
          </cell>
          <cell r="H259" t="e">
            <v>#REF!</v>
          </cell>
          <cell r="I259" t="e">
            <v>#REF!</v>
          </cell>
          <cell r="K259" t="str">
            <v>N/V</v>
          </cell>
          <cell r="L259">
            <v>23.406666666666666</v>
          </cell>
          <cell r="M259">
            <v>22.040000000000003</v>
          </cell>
          <cell r="N259">
            <v>20.906666666666666</v>
          </cell>
        </row>
        <row r="260">
          <cell r="F260" t="str">
            <v>N/V</v>
          </cell>
          <cell r="G260" t="e">
            <v>#REF!</v>
          </cell>
          <cell r="H260" t="e">
            <v>#REF!</v>
          </cell>
          <cell r="I260" t="e">
            <v>#REF!</v>
          </cell>
          <cell r="K260" t="str">
            <v>N/V</v>
          </cell>
          <cell r="L260">
            <v>23.083333333333329</v>
          </cell>
          <cell r="M260">
            <v>21.666666666666668</v>
          </cell>
          <cell r="N260">
            <v>20.473333333333333</v>
          </cell>
        </row>
        <row r="261">
          <cell r="F261" t="str">
            <v>N/V</v>
          </cell>
          <cell r="G261" t="e">
            <v>#REF!</v>
          </cell>
          <cell r="H261" t="e">
            <v>#REF!</v>
          </cell>
          <cell r="I261" t="e">
            <v>#REF!</v>
          </cell>
          <cell r="K261" t="str">
            <v>N/V</v>
          </cell>
          <cell r="L261" t="str">
            <v>N/V</v>
          </cell>
          <cell r="M261" t="str">
            <v>N/V</v>
          </cell>
          <cell r="N261" t="str">
            <v>N/V</v>
          </cell>
        </row>
        <row r="262">
          <cell r="F262" t="str">
            <v>N/V</v>
          </cell>
          <cell r="G262" t="str">
            <v>N/V</v>
          </cell>
          <cell r="H262" t="str">
            <v>N/V</v>
          </cell>
          <cell r="I262" t="str">
            <v>N/V</v>
          </cell>
          <cell r="K262" t="str">
            <v>N/V</v>
          </cell>
          <cell r="L262">
            <v>23.589999999999996</v>
          </cell>
          <cell r="M262">
            <v>22.11</v>
          </cell>
          <cell r="N262">
            <v>21.07</v>
          </cell>
        </row>
        <row r="263">
          <cell r="F263" t="str">
            <v>N/V</v>
          </cell>
          <cell r="G263" t="str">
            <v>N/V</v>
          </cell>
          <cell r="H263" t="str">
            <v>N/V</v>
          </cell>
          <cell r="I263" t="str">
            <v>N/V</v>
          </cell>
          <cell r="K263" t="str">
            <v>N/V</v>
          </cell>
          <cell r="L263">
            <v>23.661428571428569</v>
          </cell>
          <cell r="M263">
            <v>22.275714285714287</v>
          </cell>
          <cell r="N263">
            <v>21.047142857142855</v>
          </cell>
        </row>
        <row r="264">
          <cell r="F264" t="str">
            <v>N/V</v>
          </cell>
          <cell r="G264" t="e">
            <v>#REF!</v>
          </cell>
          <cell r="H264" t="e">
            <v>#REF!</v>
          </cell>
          <cell r="I264" t="e">
            <v>#REF!</v>
          </cell>
          <cell r="K264" t="str">
            <v>N/V</v>
          </cell>
          <cell r="L264">
            <v>23.34</v>
          </cell>
          <cell r="M264">
            <v>22.189999999999998</v>
          </cell>
          <cell r="N264">
            <v>21.04</v>
          </cell>
        </row>
        <row r="266">
          <cell r="F266" t="str">
            <v>400-38325</v>
          </cell>
        </row>
        <row r="270">
          <cell r="F270">
            <v>25</v>
          </cell>
          <cell r="G270">
            <v>35</v>
          </cell>
          <cell r="H270">
            <v>40</v>
          </cell>
          <cell r="I270">
            <v>60</v>
          </cell>
          <cell r="K270">
            <v>100</v>
          </cell>
        </row>
        <row r="271">
          <cell r="F271">
            <v>110</v>
          </cell>
          <cell r="G271">
            <v>154</v>
          </cell>
          <cell r="H271">
            <v>174</v>
          </cell>
          <cell r="I271">
            <v>264</v>
          </cell>
          <cell r="K271">
            <v>440</v>
          </cell>
        </row>
        <row r="272">
          <cell r="F272">
            <v>110</v>
          </cell>
          <cell r="G272">
            <v>154</v>
          </cell>
          <cell r="H272">
            <v>174</v>
          </cell>
          <cell r="I272">
            <v>264</v>
          </cell>
          <cell r="K272">
            <v>440</v>
          </cell>
        </row>
        <row r="273">
          <cell r="H273" t="str">
            <v>Ana Lucia</v>
          </cell>
          <cell r="I273" t="str">
            <v>5649-8856</v>
          </cell>
        </row>
        <row r="274">
          <cell r="F274">
            <v>110</v>
          </cell>
          <cell r="G274">
            <v>154</v>
          </cell>
          <cell r="H274" t="str">
            <v>Miguel</v>
          </cell>
          <cell r="I274" t="str">
            <v xml:space="preserve">4130-9296 </v>
          </cell>
          <cell r="K274">
            <v>440</v>
          </cell>
        </row>
        <row r="275">
          <cell r="H275" t="str">
            <v>Alessio</v>
          </cell>
          <cell r="I275" t="str">
            <v>5323-2426</v>
          </cell>
        </row>
        <row r="276">
          <cell r="H276" t="str">
            <v>Flabio</v>
          </cell>
          <cell r="I276" t="str">
            <v>4195-7271</v>
          </cell>
        </row>
        <row r="277">
          <cell r="H277" t="str">
            <v>Estuardo</v>
          </cell>
          <cell r="I277">
            <v>59780650</v>
          </cell>
          <cell r="K277">
            <v>59780650</v>
          </cell>
        </row>
        <row r="278">
          <cell r="H278" t="str">
            <v>Denis</v>
          </cell>
          <cell r="I278" t="str">
            <v>4272-1896</v>
          </cell>
        </row>
        <row r="279">
          <cell r="H279" t="str">
            <v>Sofía</v>
          </cell>
          <cell r="I279" t="str">
            <v>5285-8110</v>
          </cell>
          <cell r="K279" t="str">
            <v>3150-9445</v>
          </cell>
        </row>
        <row r="280">
          <cell r="E280" t="str">
            <v xml:space="preserve"> </v>
          </cell>
          <cell r="H280" t="str">
            <v>Augusto</v>
          </cell>
          <cell r="I280" t="str">
            <v>4114-1509</v>
          </cell>
        </row>
        <row r="281">
          <cell r="G281" t="str">
            <v>ZONA 18</v>
          </cell>
          <cell r="H281" t="str">
            <v>Gerardo</v>
          </cell>
          <cell r="I281" t="str">
            <v>5251-4440</v>
          </cell>
          <cell r="K281">
            <v>40889991</v>
          </cell>
        </row>
        <row r="282">
          <cell r="D282" t="str">
            <v>AUTOSERVICIO</v>
          </cell>
          <cell r="H282" t="str">
            <v>Carol</v>
          </cell>
          <cell r="I282">
            <v>55132438</v>
          </cell>
        </row>
        <row r="283">
          <cell r="H283" t="str">
            <v>Sergio</v>
          </cell>
          <cell r="I283" t="str">
            <v>3134-8471</v>
          </cell>
        </row>
        <row r="284">
          <cell r="H284" t="str">
            <v>Eliu</v>
          </cell>
          <cell r="I284" t="str">
            <v>4122-1418</v>
          </cell>
        </row>
        <row r="285">
          <cell r="H285" t="str">
            <v>Julio</v>
          </cell>
          <cell r="I285">
            <v>54155642</v>
          </cell>
        </row>
        <row r="286">
          <cell r="H286" t="str">
            <v>Motta</v>
          </cell>
          <cell r="I286">
            <v>40038325</v>
          </cell>
        </row>
        <row r="287">
          <cell r="H287" t="str">
            <v>Pablo</v>
          </cell>
          <cell r="I287" t="str">
            <v>4211-4898</v>
          </cell>
        </row>
        <row r="288">
          <cell r="H288" t="str">
            <v>Luis Daniel</v>
          </cell>
          <cell r="I288" t="str">
            <v>5894-0861</v>
          </cell>
        </row>
        <row r="289">
          <cell r="H289" t="str">
            <v>Cesar</v>
          </cell>
          <cell r="I289" t="str">
            <v>4113-9919</v>
          </cell>
        </row>
        <row r="290">
          <cell r="H290" t="str">
            <v>Otto</v>
          </cell>
          <cell r="I290" t="str">
            <v>4549-7811</v>
          </cell>
        </row>
        <row r="291">
          <cell r="H291" t="str">
            <v>Edgar Castillo</v>
          </cell>
          <cell r="I291" t="str">
            <v>5968-8286</v>
          </cell>
          <cell r="L291">
            <v>54260820</v>
          </cell>
        </row>
        <row r="292">
          <cell r="H292" t="str">
            <v>Elvis</v>
          </cell>
          <cell r="I292" t="str">
            <v>5249-2095</v>
          </cell>
          <cell r="L292" t="str">
            <v>4058-5794</v>
          </cell>
        </row>
        <row r="293">
          <cell r="G293" t="str">
            <v>PETAPA</v>
          </cell>
          <cell r="H293" t="str">
            <v xml:space="preserve">Juan </v>
          </cell>
          <cell r="I293" t="str">
            <v>4101-9367</v>
          </cell>
        </row>
        <row r="294">
          <cell r="H294" t="str">
            <v>AXEL</v>
          </cell>
          <cell r="I294" t="str">
            <v>4017-1287</v>
          </cell>
          <cell r="K294" t="str">
            <v>Obed</v>
          </cell>
          <cell r="L294" t="str">
            <v>4325-8661</v>
          </cell>
        </row>
        <row r="295">
          <cell r="E295">
            <v>33.6</v>
          </cell>
          <cell r="H295" t="str">
            <v>Leonel Garcia</v>
          </cell>
          <cell r="I295" t="str">
            <v>4538-8244</v>
          </cell>
          <cell r="K295" t="str">
            <v>Marvin</v>
          </cell>
          <cell r="L295" t="str">
            <v>4151-1640</v>
          </cell>
        </row>
        <row r="296">
          <cell r="H296" t="str">
            <v>Diana Leal</v>
          </cell>
          <cell r="I296">
            <v>50540283</v>
          </cell>
          <cell r="J296">
            <v>41786669</v>
          </cell>
          <cell r="K296" t="str">
            <v>Juan Carlos</v>
          </cell>
          <cell r="L296" t="str">
            <v>5853-1102</v>
          </cell>
        </row>
        <row r="297">
          <cell r="H297" t="str">
            <v>Leslie Rossi</v>
          </cell>
          <cell r="I297" t="str">
            <v>5016-3018</v>
          </cell>
          <cell r="K297" t="str">
            <v>Brenda</v>
          </cell>
          <cell r="L297" t="str">
            <v>5825-9724</v>
          </cell>
        </row>
        <row r="298">
          <cell r="H298" t="str">
            <v xml:space="preserve">Heidy </v>
          </cell>
          <cell r="I298" t="str">
            <v>5190-5100</v>
          </cell>
          <cell r="K298" t="str">
            <v>Marcos</v>
          </cell>
          <cell r="L298" t="str">
            <v>4121-4352</v>
          </cell>
        </row>
        <row r="299">
          <cell r="H299" t="str">
            <v>Meme</v>
          </cell>
          <cell r="I299" t="str">
            <v>5577-3084</v>
          </cell>
          <cell r="K299" t="str">
            <v>Ruben</v>
          </cell>
          <cell r="L299" t="str">
            <v>5681-7269</v>
          </cell>
        </row>
        <row r="300">
          <cell r="H300" t="str">
            <v>Eddy</v>
          </cell>
          <cell r="I300" t="str">
            <v>5517-3283</v>
          </cell>
          <cell r="K300" t="str">
            <v>Abel</v>
          </cell>
          <cell r="L300" t="str">
            <v>4271-9745</v>
          </cell>
        </row>
        <row r="301">
          <cell r="E301" t="str">
            <v>Pedrito Ordonez</v>
          </cell>
          <cell r="H301" t="str">
            <v>7766-4657</v>
          </cell>
          <cell r="K301" t="str">
            <v>Luis Santizo</v>
          </cell>
          <cell r="L301" t="str">
            <v>4101-1595</v>
          </cell>
        </row>
        <row r="302">
          <cell r="H302" t="str">
            <v>7134-445284</v>
          </cell>
          <cell r="J302" t="str">
            <v>Houston</v>
          </cell>
          <cell r="K302" t="str">
            <v>Juanito</v>
          </cell>
          <cell r="L302" t="str">
            <v>4739-9329</v>
          </cell>
        </row>
        <row r="303">
          <cell r="H303" t="str">
            <v>AXEL</v>
          </cell>
          <cell r="I303" t="str">
            <v>4953-2036</v>
          </cell>
          <cell r="K303" t="str">
            <v>Kenny</v>
          </cell>
          <cell r="L303" t="str">
            <v>4121-4352</v>
          </cell>
        </row>
        <row r="304">
          <cell r="K304" t="str">
            <v>Alex</v>
          </cell>
          <cell r="L304">
            <v>41777251</v>
          </cell>
        </row>
        <row r="305">
          <cell r="J305" t="str">
            <v>+</v>
          </cell>
          <cell r="K305" t="str">
            <v>Ara</v>
          </cell>
          <cell r="L305">
            <v>23867800</v>
          </cell>
          <cell r="M305">
            <v>32624922</v>
          </cell>
        </row>
        <row r="306">
          <cell r="K306" t="str">
            <v>Ara</v>
          </cell>
          <cell r="L306" t="str">
            <v>3262-4922</v>
          </cell>
        </row>
        <row r="307">
          <cell r="K307" t="str">
            <v>Mana</v>
          </cell>
          <cell r="L307" t="str">
            <v>4746-9112</v>
          </cell>
        </row>
        <row r="308">
          <cell r="K308" t="str">
            <v>Ivan</v>
          </cell>
          <cell r="L308" t="str">
            <v>5819-1970</v>
          </cell>
        </row>
        <row r="309">
          <cell r="K309" t="str">
            <v>Flory</v>
          </cell>
          <cell r="L309" t="str">
            <v>4116-5628</v>
          </cell>
        </row>
        <row r="316">
          <cell r="D316" t="str">
            <v>19 de agosto 2013</v>
          </cell>
        </row>
        <row r="317">
          <cell r="D317" t="str">
            <v>Atlanctico</v>
          </cell>
        </row>
        <row r="318">
          <cell r="D318" t="str">
            <v>N/D</v>
          </cell>
        </row>
        <row r="319">
          <cell r="D319" t="str">
            <v>Carretera a El Salvador</v>
          </cell>
        </row>
      </sheetData>
      <sheetData sheetId="1">
        <row r="96">
          <cell r="D96">
            <v>22.475517241379322</v>
          </cell>
          <cell r="E96">
            <v>20.974827586206903</v>
          </cell>
          <cell r="F96">
            <v>20.000344827586215</v>
          </cell>
          <cell r="G96">
            <v>23.306111111111122</v>
          </cell>
          <cell r="H96">
            <v>21.724927536231895</v>
          </cell>
          <cell r="I96">
            <v>20.825253521126776</v>
          </cell>
        </row>
        <row r="133">
          <cell r="D133">
            <v>22.489411764705888</v>
          </cell>
          <cell r="E133">
            <v>20.960000000000004</v>
          </cell>
          <cell r="F133">
            <v>19.966470588235296</v>
          </cell>
          <cell r="G133">
            <v>23.422857142857143</v>
          </cell>
          <cell r="H133">
            <v>21.894285714285711</v>
          </cell>
          <cell r="I133">
            <v>20.928095238095235</v>
          </cell>
        </row>
        <row r="196">
          <cell r="D196">
            <v>22.509111111111121</v>
          </cell>
          <cell r="E196">
            <v>20.98869565217392</v>
          </cell>
          <cell r="F196">
            <v>19.998095238095246</v>
          </cell>
          <cell r="G196">
            <v>23.165384615384621</v>
          </cell>
          <cell r="H196">
            <v>21.826216216216221</v>
          </cell>
          <cell r="I196">
            <v>20.617000000000001</v>
          </cell>
        </row>
        <row r="223">
          <cell r="D223">
            <v>22.570000000000004</v>
          </cell>
          <cell r="E223">
            <v>21.036666666666672</v>
          </cell>
          <cell r="F223">
            <v>20.036666666666672</v>
          </cell>
          <cell r="G223">
            <v>23.30266485178463</v>
          </cell>
          <cell r="H223">
            <v>21.85533047735618</v>
          </cell>
          <cell r="I223">
            <v>20.843472733037412</v>
          </cell>
        </row>
        <row r="235">
          <cell r="D235">
            <v>22.49</v>
          </cell>
          <cell r="E235">
            <v>20.99</v>
          </cell>
          <cell r="F235">
            <v>19.989999999999998</v>
          </cell>
          <cell r="G235">
            <v>23.229999999999997</v>
          </cell>
          <cell r="H235">
            <v>21.929999999999996</v>
          </cell>
          <cell r="I235">
            <v>20.854999999999997</v>
          </cell>
        </row>
        <row r="246">
          <cell r="D246">
            <v>22.47</v>
          </cell>
          <cell r="E246">
            <v>20.95</v>
          </cell>
          <cell r="F246">
            <v>19.899999999999999</v>
          </cell>
        </row>
        <row r="286">
          <cell r="D286">
            <v>22.504285714285714</v>
          </cell>
          <cell r="E286">
            <v>20.932857142857138</v>
          </cell>
          <cell r="F286">
            <v>19.947142857142858</v>
          </cell>
          <cell r="G286">
            <v>22.807619047619045</v>
          </cell>
          <cell r="H286">
            <v>21.331904761904763</v>
          </cell>
          <cell r="I286">
            <v>20.255714285714287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fuente"/>
      <sheetName val="Compañias"/>
      <sheetName val="V-power"/>
      <sheetName val="COMPLETO"/>
      <sheetName val="AUTO"/>
      <sheetName val="R-AS"/>
      <sheetName val="R-SC"/>
      <sheetName val="filtrado"/>
      <sheetName val="rutas final"/>
      <sheetName val="Auto-Serv"/>
      <sheetName val="Serv-Com"/>
      <sheetName val="Semanal"/>
      <sheetName val="M-Emergente"/>
      <sheetName val="A3"/>
      <sheetName val="A4"/>
      <sheetName val="A4 II"/>
      <sheetName val="A5"/>
      <sheetName val="A7 "/>
      <sheetName val="C10"/>
      <sheetName val="A6"/>
      <sheetName val="A8"/>
      <sheetName val="C9"/>
      <sheetName val="A11(DIESEL)"/>
      <sheetName val="Sectores"/>
      <sheetName val="CUADRO 1"/>
      <sheetName val="Hoja1"/>
      <sheetName val="C10 (2)"/>
    </sheetNames>
    <sheetDataSet>
      <sheetData sheetId="0">
        <row r="213">
          <cell r="F213">
            <v>33.9732558139535</v>
          </cell>
          <cell r="K213">
            <v>34.864901960784337</v>
          </cell>
        </row>
        <row r="220">
          <cell r="F220">
            <v>33.99</v>
          </cell>
          <cell r="G220">
            <v>34.99</v>
          </cell>
          <cell r="K220">
            <v>35.99</v>
          </cell>
          <cell r="L220">
            <v>36.69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K133"/>
  <sheetViews>
    <sheetView tabSelected="1" showRuler="0" view="pageBreakPreview" zoomScale="115" zoomScaleNormal="100" zoomScaleSheetLayoutView="115" workbookViewId="0">
      <selection activeCell="C78" sqref="C78"/>
    </sheetView>
  </sheetViews>
  <sheetFormatPr baseColWidth="10" defaultRowHeight="12.75"/>
  <cols>
    <col min="1" max="1" width="3.28515625" style="5" customWidth="1"/>
    <col min="2" max="2" width="33.5703125" style="5" customWidth="1"/>
    <col min="3" max="3" width="77.140625" style="5" customWidth="1"/>
    <col min="4" max="4" width="6.28515625" style="5" customWidth="1"/>
    <col min="5" max="5" width="7.42578125" style="5" customWidth="1"/>
    <col min="6" max="6" width="6.7109375" style="5" customWidth="1"/>
    <col min="7" max="16384" width="11.42578125" style="5"/>
  </cols>
  <sheetData>
    <row r="1" spans="1:11">
      <c r="A1" s="1" t="s">
        <v>0</v>
      </c>
      <c r="B1" s="2"/>
      <c r="C1" s="3"/>
      <c r="D1" s="3"/>
      <c r="E1" s="3"/>
      <c r="F1" s="3"/>
      <c r="G1" s="4"/>
      <c r="H1" s="4"/>
      <c r="I1" s="4"/>
      <c r="J1" s="4"/>
      <c r="K1" s="4"/>
    </row>
    <row r="2" spans="1:11">
      <c r="A2" s="6" t="s">
        <v>1</v>
      </c>
      <c r="B2" s="2"/>
      <c r="C2" s="3"/>
      <c r="D2" s="3"/>
      <c r="E2" s="3"/>
      <c r="F2" s="3"/>
      <c r="G2" s="4"/>
      <c r="H2" s="4"/>
      <c r="I2" s="4"/>
      <c r="J2" s="4"/>
      <c r="K2" s="4"/>
    </row>
    <row r="3" spans="1:11">
      <c r="A3" s="7" t="s">
        <v>2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1" ht="15">
      <c r="A4" s="8"/>
      <c r="B4" s="8"/>
      <c r="C4" s="8"/>
      <c r="D4" s="8"/>
      <c r="E4" s="8"/>
      <c r="F4" s="8"/>
      <c r="G4" s="4"/>
      <c r="H4" s="4"/>
      <c r="I4" s="4"/>
      <c r="J4" s="4"/>
      <c r="K4" s="4"/>
    </row>
    <row r="5" spans="1:11" ht="15.75">
      <c r="A5" s="9" t="s">
        <v>3</v>
      </c>
      <c r="B5" s="9"/>
      <c r="C5" s="9"/>
      <c r="D5" s="9"/>
      <c r="E5" s="9"/>
      <c r="F5" s="9"/>
      <c r="G5" s="4"/>
      <c r="H5" s="4"/>
      <c r="I5" s="4"/>
      <c r="J5" s="4"/>
      <c r="K5" s="4"/>
    </row>
    <row r="6" spans="1:11" ht="15.75" customHeight="1">
      <c r="A6" s="10" t="s">
        <v>4</v>
      </c>
      <c r="B6" s="10"/>
      <c r="C6" s="10"/>
      <c r="D6" s="10"/>
      <c r="E6" s="10"/>
      <c r="F6" s="10"/>
      <c r="G6" s="4"/>
      <c r="H6" s="4"/>
      <c r="I6" s="4"/>
      <c r="J6" s="4"/>
      <c r="K6" s="4"/>
    </row>
    <row r="7" spans="1:11" ht="15" customHeight="1">
      <c r="A7" s="10" t="s">
        <v>5</v>
      </c>
      <c r="B7" s="10"/>
      <c r="C7" s="10"/>
      <c r="D7" s="10"/>
      <c r="E7" s="10"/>
      <c r="F7" s="10"/>
      <c r="G7" s="4"/>
      <c r="H7" s="11"/>
      <c r="I7" s="11"/>
      <c r="J7" s="11"/>
      <c r="K7" s="4"/>
    </row>
    <row r="8" spans="1:11" ht="15">
      <c r="A8" s="10" t="s">
        <v>6</v>
      </c>
      <c r="B8" s="12"/>
      <c r="C8" s="12"/>
      <c r="D8" s="12"/>
      <c r="E8" s="12"/>
      <c r="F8" s="12"/>
      <c r="G8" s="4"/>
      <c r="H8" s="11"/>
      <c r="I8" s="11"/>
      <c r="J8" s="11"/>
      <c r="K8" s="4"/>
    </row>
    <row r="9" spans="1:11" ht="6.75" customHeight="1">
      <c r="A9" s="3"/>
      <c r="B9" s="3"/>
      <c r="C9" s="3"/>
      <c r="D9" s="3"/>
      <c r="E9" s="3"/>
      <c r="F9" s="3"/>
      <c r="G9" s="4"/>
      <c r="H9" s="11"/>
      <c r="I9" s="11"/>
      <c r="J9" s="11"/>
      <c r="K9" s="4"/>
    </row>
    <row r="10" spans="1:11">
      <c r="A10" s="13" t="str">
        <f>[1]Listafuente!A1</f>
        <v>FECHA DE INSPECCIÓN:  09 de febrero 2015</v>
      </c>
      <c r="B10" s="3"/>
      <c r="C10" s="3"/>
      <c r="D10" s="3"/>
      <c r="E10" s="3"/>
      <c r="F10" s="3"/>
      <c r="G10" s="4"/>
      <c r="H10" s="11"/>
      <c r="I10" s="11"/>
      <c r="J10" s="11"/>
      <c r="K10" s="4"/>
    </row>
    <row r="11" spans="1:11" ht="3.75" customHeight="1">
      <c r="A11" s="3"/>
      <c r="B11" s="3"/>
      <c r="C11" s="3"/>
      <c r="D11" s="3"/>
      <c r="E11" s="3"/>
      <c r="F11" s="3"/>
      <c r="G11" s="4"/>
      <c r="H11" s="11"/>
      <c r="I11" s="11"/>
      <c r="J11" s="11"/>
      <c r="K11" s="4"/>
    </row>
    <row r="12" spans="1:11" ht="13.5" thickBot="1">
      <c r="A12" s="3"/>
      <c r="B12" s="3"/>
      <c r="C12" s="3"/>
      <c r="D12" s="3"/>
      <c r="E12" s="3"/>
      <c r="F12" s="3"/>
      <c r="G12" s="4"/>
      <c r="H12" s="11"/>
      <c r="I12" s="11"/>
      <c r="J12" s="11"/>
      <c r="K12" s="4"/>
    </row>
    <row r="13" spans="1:11" ht="15.75" thickBot="1">
      <c r="A13" s="14" t="s">
        <v>7</v>
      </c>
      <c r="B13" s="15"/>
      <c r="C13" s="15"/>
      <c r="D13" s="16"/>
      <c r="E13" s="17" t="s">
        <v>8</v>
      </c>
      <c r="F13" s="18"/>
      <c r="G13" s="4"/>
      <c r="H13" s="11"/>
      <c r="I13" s="11"/>
      <c r="J13" s="11"/>
      <c r="K13" s="4"/>
    </row>
    <row r="14" spans="1:11" ht="11.25" customHeight="1">
      <c r="A14" s="19"/>
      <c r="B14" s="20"/>
      <c r="C14" s="20"/>
      <c r="D14" s="21" t="s">
        <v>9</v>
      </c>
      <c r="E14" s="22"/>
      <c r="F14" s="23" t="s">
        <v>9</v>
      </c>
      <c r="G14" s="4"/>
      <c r="H14" s="24"/>
      <c r="I14" s="11"/>
      <c r="J14" s="11"/>
      <c r="K14" s="4"/>
    </row>
    <row r="15" spans="1:11" ht="13.5" thickBot="1">
      <c r="A15" s="25" t="s">
        <v>10</v>
      </c>
      <c r="B15" s="25" t="s">
        <v>11</v>
      </c>
      <c r="C15" s="26" t="s">
        <v>12</v>
      </c>
      <c r="D15" s="27" t="s">
        <v>13</v>
      </c>
      <c r="E15" s="28" t="s">
        <v>14</v>
      </c>
      <c r="F15" s="29" t="s">
        <v>15</v>
      </c>
      <c r="G15" s="4"/>
      <c r="H15" s="30"/>
      <c r="I15" s="11"/>
      <c r="J15" s="11"/>
      <c r="K15" s="4"/>
    </row>
    <row r="16" spans="1:11" ht="13.5" thickBot="1">
      <c r="A16" s="31">
        <v>1</v>
      </c>
      <c r="B16" s="32" t="s">
        <v>16</v>
      </c>
      <c r="C16" s="33" t="str">
        <f>+VLOOKUP(B16,[1]Listafuente!$D$5:$I$300,2,FALSE)</f>
        <v>Av. Castellana 35-32, zona 8</v>
      </c>
      <c r="D16" s="34">
        <f>+VLOOKUP(B16,[1]Listafuente!$D$5:$M$318,8,FALSE)</f>
        <v>22.99</v>
      </c>
      <c r="E16" s="35"/>
      <c r="F16" s="36"/>
      <c r="G16" s="37" t="s">
        <v>17</v>
      </c>
      <c r="H16" s="30"/>
      <c r="I16" s="11"/>
      <c r="J16" s="11"/>
      <c r="K16" s="4"/>
    </row>
    <row r="17" spans="1:11">
      <c r="A17" s="31">
        <v>2</v>
      </c>
      <c r="B17" s="32" t="s">
        <v>18</v>
      </c>
      <c r="C17" s="33" t="str">
        <f>+VLOOKUP(B17,[1]Listafuente!$D$5:$I$300,2,FALSE)</f>
        <v>Diagonal 14, 20-01 zona 5.</v>
      </c>
      <c r="D17" s="38">
        <f>+VLOOKUP(B17,[1]Listafuente!$D$5:$M$318,8,FALSE)</f>
        <v>22.99</v>
      </c>
      <c r="E17" s="35"/>
      <c r="F17" s="36"/>
      <c r="G17" s="39" t="s">
        <v>19</v>
      </c>
      <c r="H17" s="30"/>
      <c r="I17" s="11"/>
      <c r="J17" s="11"/>
      <c r="K17" s="4"/>
    </row>
    <row r="18" spans="1:11">
      <c r="A18" s="31">
        <v>3</v>
      </c>
      <c r="B18" s="32" t="s">
        <v>20</v>
      </c>
      <c r="C18" s="33" t="str">
        <f>+VLOOKUP(B18,[1]Listafuente!$D$5:$I$300,2,FALSE)</f>
        <v>11 avenida 0-24, zona 2</v>
      </c>
      <c r="D18" s="38">
        <f>+VLOOKUP(B18,[1]Listafuente!$D$5:$M$318,8,FALSE)</f>
        <v>22.99</v>
      </c>
      <c r="E18" s="35"/>
      <c r="F18" s="36"/>
      <c r="G18" s="40" t="s">
        <v>21</v>
      </c>
      <c r="H18" s="11"/>
      <c r="I18" s="11"/>
      <c r="J18" s="11"/>
      <c r="K18" s="4"/>
    </row>
    <row r="19" spans="1:11">
      <c r="A19" s="31">
        <v>4</v>
      </c>
      <c r="B19" s="32" t="s">
        <v>17</v>
      </c>
      <c r="C19" s="33" t="str">
        <f>+VLOOKUP(B19,[1]Listafuente!$D$5:$I$300,2,FALSE)</f>
        <v>10 ma. Avenida 1-60, zona 4.</v>
      </c>
      <c r="D19" s="41">
        <f>+VLOOKUP(B19,[1]Listafuente!$D$5:$M$318,8,FALSE)</f>
        <v>22.99</v>
      </c>
      <c r="E19" s="42"/>
      <c r="F19" s="43"/>
      <c r="G19" s="40" t="s">
        <v>22</v>
      </c>
      <c r="H19" s="11"/>
      <c r="I19" s="11"/>
      <c r="J19" s="11"/>
      <c r="K19" s="4"/>
    </row>
    <row r="20" spans="1:11" ht="6" customHeight="1">
      <c r="A20" s="19"/>
      <c r="B20" s="44"/>
      <c r="C20" s="20"/>
      <c r="D20" s="45"/>
      <c r="E20" s="46"/>
      <c r="F20" s="47"/>
      <c r="G20" s="4"/>
      <c r="H20" s="11"/>
      <c r="I20" s="11"/>
      <c r="J20" s="11"/>
      <c r="K20" s="4"/>
    </row>
    <row r="21" spans="1:11">
      <c r="A21" s="48" t="s">
        <v>10</v>
      </c>
      <c r="B21" s="49" t="s">
        <v>11</v>
      </c>
      <c r="C21" s="31" t="s">
        <v>12</v>
      </c>
      <c r="D21" s="50"/>
      <c r="E21" s="51"/>
      <c r="F21" s="52"/>
      <c r="G21" s="4"/>
      <c r="H21" s="11"/>
      <c r="I21" s="11"/>
      <c r="J21" s="11"/>
      <c r="K21" s="4"/>
    </row>
    <row r="22" spans="1:11">
      <c r="A22" s="48">
        <v>1</v>
      </c>
      <c r="B22" s="53" t="s">
        <v>23</v>
      </c>
      <c r="C22" s="33" t="str">
        <f>+VLOOKUP(B22,[1]Listafuente!$D$5:$I$300,2,FALSE)</f>
        <v>Boulevard El Naranjo, zona 4, Mixco</v>
      </c>
      <c r="D22" s="54"/>
      <c r="E22" s="38">
        <f>+VLOOKUP(B22,[1]Listafuente!$D$5:$M$318,8,FALSE)</f>
        <v>23.89</v>
      </c>
      <c r="F22" s="55"/>
      <c r="G22" s="4"/>
      <c r="H22" s="11"/>
      <c r="I22" s="11"/>
      <c r="J22" s="11"/>
      <c r="K22" s="4"/>
    </row>
    <row r="23" spans="1:11">
      <c r="A23" s="48">
        <v>2</v>
      </c>
      <c r="B23" s="56" t="s">
        <v>24</v>
      </c>
      <c r="C23" s="33" t="str">
        <f>+VLOOKUP(B23,[1]Listafuente!$D$5:$I$300,2,FALSE)</f>
        <v>35 Calle 11-07, zona 11.</v>
      </c>
      <c r="D23" s="57"/>
      <c r="E23" s="41">
        <f>+VLOOKUP(B23,[1]Listafuente!$D$5:$M$318,8,FALSE)</f>
        <v>23.95</v>
      </c>
      <c r="F23" s="55"/>
      <c r="G23" s="4"/>
      <c r="H23" s="11"/>
      <c r="I23" s="11"/>
      <c r="J23" s="11"/>
      <c r="K23" s="4"/>
    </row>
    <row r="24" spans="1:11" ht="6" customHeight="1">
      <c r="A24" s="19"/>
      <c r="B24" s="20"/>
      <c r="C24" s="20"/>
      <c r="D24" s="50"/>
      <c r="E24" s="46"/>
      <c r="F24" s="58"/>
      <c r="G24" s="4"/>
      <c r="H24" s="11"/>
      <c r="I24" s="11"/>
      <c r="J24" s="11"/>
      <c r="K24" s="4"/>
    </row>
    <row r="25" spans="1:11">
      <c r="A25" s="49" t="s">
        <v>10</v>
      </c>
      <c r="B25" s="49" t="s">
        <v>11</v>
      </c>
      <c r="C25" s="59" t="s">
        <v>12</v>
      </c>
      <c r="D25" s="51"/>
      <c r="E25" s="50"/>
      <c r="F25" s="51"/>
      <c r="G25" s="4"/>
      <c r="H25" s="11"/>
      <c r="I25" s="11"/>
      <c r="J25" s="60" t="s">
        <v>25</v>
      </c>
      <c r="K25" s="11"/>
    </row>
    <row r="26" spans="1:11">
      <c r="A26" s="49">
        <v>1</v>
      </c>
      <c r="B26" s="56" t="s">
        <v>26</v>
      </c>
      <c r="C26" s="33" t="str">
        <f>+VLOOKUP(B26,[1]Listafuente!$D$5:$I$300,2,FALSE)</f>
        <v>Km. 9, ruta a El Salvador.</v>
      </c>
      <c r="D26" s="61"/>
      <c r="E26" s="62"/>
      <c r="F26" s="38">
        <f>+VLOOKUP(B26,[1]Listafuente!$D$5:$M$318,8,FALSE)</f>
        <v>24.39</v>
      </c>
      <c r="G26" s="4"/>
      <c r="H26" s="56"/>
      <c r="I26" s="63"/>
      <c r="J26" s="60" t="s">
        <v>27</v>
      </c>
      <c r="K26" s="11"/>
    </row>
    <row r="27" spans="1:11">
      <c r="A27" s="49">
        <v>2</v>
      </c>
      <c r="B27" s="53" t="s">
        <v>28</v>
      </c>
      <c r="C27" s="33" t="str">
        <f>+VLOOKUP(B27,[1]Listafuente!$D$5:$I$300,2,FALSE)</f>
        <v>Calzada  Atanasio Tzul, Zona 12</v>
      </c>
      <c r="D27" s="64"/>
      <c r="E27" s="65"/>
      <c r="F27" s="41">
        <f>+VLOOKUP(B27,[1]Listafuente!$D$5:$M$318,8,FALSE)</f>
        <v>23.99</v>
      </c>
      <c r="G27" s="66"/>
      <c r="H27" s="63"/>
      <c r="I27" s="63"/>
      <c r="J27" s="53" t="s">
        <v>29</v>
      </c>
      <c r="K27" s="11"/>
    </row>
    <row r="28" spans="1:11" ht="15.75" thickBot="1">
      <c r="A28" s="14" t="s">
        <v>30</v>
      </c>
      <c r="B28" s="15"/>
      <c r="C28" s="15"/>
      <c r="D28" s="67"/>
      <c r="E28" s="68" t="s">
        <v>8</v>
      </c>
      <c r="F28" s="69"/>
      <c r="G28" s="4"/>
      <c r="H28" s="11"/>
      <c r="I28" s="11"/>
      <c r="J28" s="60" t="s">
        <v>31</v>
      </c>
      <c r="K28" s="11"/>
    </row>
    <row r="29" spans="1:11">
      <c r="A29" s="19"/>
      <c r="B29" s="20"/>
      <c r="C29" s="20"/>
      <c r="D29" s="22" t="s">
        <v>9</v>
      </c>
      <c r="E29" s="21"/>
      <c r="F29" s="22" t="s">
        <v>9</v>
      </c>
      <c r="G29" s="4"/>
      <c r="H29" s="11"/>
      <c r="I29" s="11"/>
      <c r="J29" s="70"/>
      <c r="K29" s="11"/>
    </row>
    <row r="30" spans="1:11" ht="13.5" thickBot="1">
      <c r="A30" s="25" t="s">
        <v>10</v>
      </c>
      <c r="B30" s="25" t="s">
        <v>11</v>
      </c>
      <c r="C30" s="26" t="s">
        <v>12</v>
      </c>
      <c r="D30" s="71" t="s">
        <v>13</v>
      </c>
      <c r="E30" s="72" t="s">
        <v>14</v>
      </c>
      <c r="F30" s="28" t="s">
        <v>15</v>
      </c>
      <c r="G30" s="4"/>
      <c r="H30" s="11"/>
      <c r="I30" s="11"/>
      <c r="J30" s="11"/>
      <c r="K30" s="11"/>
    </row>
    <row r="31" spans="1:11">
      <c r="A31" s="49">
        <v>1</v>
      </c>
      <c r="B31" s="73" t="s">
        <v>32</v>
      </c>
      <c r="C31" s="33" t="str">
        <f>+VLOOKUP(B31,[1]Listafuente!$D$5:$I$300,2,FALSE)</f>
        <v>Av. Bolivar 29-36 Zona 3</v>
      </c>
      <c r="D31" s="34">
        <f>+VLOOKUP(B31,[1]Listafuente!$D$5:$M$318,9,FALSE)</f>
        <v>22.49</v>
      </c>
      <c r="E31" s="35"/>
      <c r="F31" s="35"/>
      <c r="G31" s="74"/>
      <c r="H31" s="11"/>
      <c r="I31" s="11"/>
      <c r="J31" s="11"/>
      <c r="K31" s="11"/>
    </row>
    <row r="32" spans="1:11">
      <c r="A32" s="49">
        <v>2</v>
      </c>
      <c r="B32" s="75" t="s">
        <v>33</v>
      </c>
      <c r="C32" s="33" t="str">
        <f>+VLOOKUP(B32,[1]Listafuente!$D$5:$I$300,2,FALSE)</f>
        <v>11 Av. 14-01, zona 1</v>
      </c>
      <c r="D32" s="38">
        <f>+VLOOKUP(B32,[1]Listafuente!$D$5:$M$318,9,FALSE)</f>
        <v>22.49</v>
      </c>
      <c r="E32" s="35"/>
      <c r="F32" s="35"/>
      <c r="G32" s="4"/>
      <c r="H32" s="11"/>
      <c r="I32" s="11"/>
      <c r="J32" s="11"/>
      <c r="K32" s="11"/>
    </row>
    <row r="33" spans="1:11">
      <c r="A33" s="49">
        <v>3</v>
      </c>
      <c r="B33" s="75" t="s">
        <v>34</v>
      </c>
      <c r="C33" s="33" t="str">
        <f>+VLOOKUP(B33,[1]Listafuente!$D$5:$I$300,2,FALSE)</f>
        <v>Km. 10.5 Ruta al Atlántico, zona 17</v>
      </c>
      <c r="D33" s="38">
        <f>+VLOOKUP(B33,[1]Listafuente!$D$5:$M$318,9,FALSE)</f>
        <v>22.69</v>
      </c>
      <c r="E33" s="35"/>
      <c r="F33" s="35"/>
      <c r="G33" s="4"/>
      <c r="H33" s="11"/>
      <c r="I33" s="11"/>
      <c r="J33" s="11"/>
      <c r="K33" s="11"/>
    </row>
    <row r="34" spans="1:11">
      <c r="A34" s="49">
        <v>4</v>
      </c>
      <c r="B34" s="76" t="s">
        <v>35</v>
      </c>
      <c r="C34" s="33" t="str">
        <f>+VLOOKUP(B34,[1]Listafuente!$D$5:$I$300,2,FALSE)</f>
        <v xml:space="preserve">Calzada Mateo Flores 11-85 Zona 3 de Mixco </v>
      </c>
      <c r="D34" s="41">
        <f>+VLOOKUP(B34,[1]Listafuente!$D$5:$M$318,9,FALSE)</f>
        <v>22.19</v>
      </c>
      <c r="E34" s="35"/>
      <c r="F34" s="35"/>
      <c r="G34" s="4"/>
      <c r="H34" s="11"/>
      <c r="I34" s="11"/>
      <c r="J34" s="11"/>
      <c r="K34" s="11"/>
    </row>
    <row r="35" spans="1:11" ht="6" customHeight="1">
      <c r="A35" s="19"/>
      <c r="B35" s="44"/>
      <c r="C35" s="20"/>
      <c r="D35" s="45"/>
      <c r="E35" s="77"/>
      <c r="F35" s="78"/>
      <c r="G35" s="4"/>
      <c r="H35" s="11"/>
      <c r="I35" s="11"/>
      <c r="J35" s="11"/>
      <c r="K35" s="4"/>
    </row>
    <row r="36" spans="1:11">
      <c r="A36" s="49" t="s">
        <v>10</v>
      </c>
      <c r="B36" s="49" t="s">
        <v>11</v>
      </c>
      <c r="C36" s="31" t="s">
        <v>12</v>
      </c>
      <c r="D36" s="51"/>
      <c r="E36" s="51"/>
      <c r="F36" s="51"/>
      <c r="G36" s="4"/>
      <c r="H36" s="63"/>
      <c r="I36" s="11"/>
      <c r="J36" s="11"/>
      <c r="K36" s="4"/>
    </row>
    <row r="37" spans="1:11">
      <c r="A37" s="49">
        <v>1</v>
      </c>
      <c r="B37" s="76" t="s">
        <v>36</v>
      </c>
      <c r="C37" s="33" t="str">
        <f>+VLOOKUP(B37,[1]Listafuente!$D$5:$I$300,2,FALSE)</f>
        <v>18 Avenida 1-72, zona 15, Vista Hermosa II</v>
      </c>
      <c r="D37" s="61"/>
      <c r="E37" s="38">
        <f>+VLOOKUP(B37,[1]Listafuente!$D$5:$M$318,9,FALSE)</f>
        <v>23.19</v>
      </c>
      <c r="F37" s="79"/>
      <c r="G37" s="4"/>
      <c r="H37" s="63"/>
      <c r="I37" s="11"/>
      <c r="J37" s="11"/>
      <c r="K37" s="4"/>
    </row>
    <row r="38" spans="1:11">
      <c r="A38" s="49">
        <v>2</v>
      </c>
      <c r="B38" s="76" t="s">
        <v>37</v>
      </c>
      <c r="C38" s="33" t="str">
        <f>+VLOOKUP(B38,[1]Listafuente!$D$5:$I$300,2,FALSE)</f>
        <v>Boulevard Tulam Tzu, Zona 4 de Mixco</v>
      </c>
      <c r="D38" s="64"/>
      <c r="E38" s="38">
        <f>+VLOOKUP(B38,[1]Listafuente!$D$5:$M$318,9,FALSE)</f>
        <v>23.29</v>
      </c>
      <c r="F38" s="79"/>
      <c r="G38" s="4"/>
      <c r="H38" s="11"/>
      <c r="I38" s="11"/>
      <c r="J38" s="11"/>
      <c r="K38" s="4"/>
    </row>
    <row r="39" spans="1:11" ht="6" customHeight="1">
      <c r="A39" s="19"/>
      <c r="B39" s="44"/>
      <c r="C39" s="44"/>
      <c r="D39" s="80"/>
      <c r="E39" s="81"/>
      <c r="F39" s="82"/>
      <c r="G39" s="4"/>
      <c r="H39" s="11"/>
      <c r="I39" s="11"/>
      <c r="J39" s="11"/>
      <c r="K39" s="4"/>
    </row>
    <row r="40" spans="1:11">
      <c r="A40" s="49" t="s">
        <v>10</v>
      </c>
      <c r="B40" s="49" t="s">
        <v>11</v>
      </c>
      <c r="C40" s="49" t="s">
        <v>12</v>
      </c>
      <c r="D40" s="51"/>
      <c r="E40" s="51"/>
      <c r="F40" s="51"/>
      <c r="G40" s="4"/>
      <c r="H40" s="11"/>
      <c r="I40" s="11"/>
      <c r="J40" s="11"/>
      <c r="K40" s="4"/>
    </row>
    <row r="41" spans="1:11">
      <c r="A41" s="31">
        <v>1</v>
      </c>
      <c r="B41" s="76" t="s">
        <v>38</v>
      </c>
      <c r="C41" s="33" t="str">
        <f>+VLOOKUP(B41,[1]Listafuente!$D$5:$I$300,2,FALSE)</f>
        <v>Avenida Bolivar 26-06, zona 1</v>
      </c>
      <c r="D41" s="36"/>
      <c r="E41" s="36"/>
      <c r="F41" s="38">
        <f>+VLOOKUP(B41,[1]Listafuente!$D$5:$M$318,9,FALSE)</f>
        <v>24.49</v>
      </c>
      <c r="G41" s="4"/>
      <c r="H41" s="63"/>
      <c r="I41" s="24"/>
      <c r="J41" s="11"/>
      <c r="K41" s="4"/>
    </row>
    <row r="42" spans="1:11">
      <c r="A42" s="31">
        <v>2</v>
      </c>
      <c r="B42" s="76" t="s">
        <v>39</v>
      </c>
      <c r="C42" s="33" t="str">
        <f>+VLOOKUP(B42,[1]Listafuente!$D$5:$I$300,2,FALSE)</f>
        <v>Calzada  Aguilar Batres, 13-75 Zona 12</v>
      </c>
      <c r="D42" s="43"/>
      <c r="E42" s="36"/>
      <c r="F42" s="38">
        <f>+VLOOKUP(B42,[1]Listafuente!$D$5:$M$318,9,FALSE)</f>
        <v>24.29</v>
      </c>
      <c r="G42" s="4"/>
      <c r="H42" s="63"/>
      <c r="I42" s="30"/>
      <c r="J42" s="11"/>
      <c r="K42" s="4"/>
    </row>
    <row r="43" spans="1:11" ht="15">
      <c r="A43" s="14" t="s">
        <v>40</v>
      </c>
      <c r="B43" s="83"/>
      <c r="C43" s="83"/>
      <c r="D43" s="84"/>
      <c r="E43" s="85" t="s">
        <v>8</v>
      </c>
      <c r="F43" s="82"/>
      <c r="G43" s="4"/>
      <c r="H43" s="24"/>
      <c r="I43" s="11"/>
      <c r="J43" s="11"/>
      <c r="K43" s="4"/>
    </row>
    <row r="44" spans="1:11">
      <c r="A44" s="19"/>
      <c r="B44" s="20"/>
      <c r="C44" s="20"/>
      <c r="D44" s="86" t="s">
        <v>9</v>
      </c>
      <c r="E44" s="86"/>
      <c r="F44" s="86" t="s">
        <v>9</v>
      </c>
      <c r="G44" s="4"/>
      <c r="H44" s="30"/>
      <c r="I44" s="11"/>
      <c r="J44" s="11"/>
      <c r="K44" s="4"/>
    </row>
    <row r="45" spans="1:11">
      <c r="A45" s="25" t="s">
        <v>10</v>
      </c>
      <c r="B45" s="25" t="s">
        <v>11</v>
      </c>
      <c r="C45" s="25" t="s">
        <v>12</v>
      </c>
      <c r="D45" s="87" t="s">
        <v>13</v>
      </c>
      <c r="E45" s="88" t="s">
        <v>14</v>
      </c>
      <c r="F45" s="88" t="s">
        <v>15</v>
      </c>
      <c r="G45" s="4"/>
      <c r="H45" s="11"/>
      <c r="I45" s="11"/>
      <c r="J45" s="11"/>
      <c r="K45" s="4"/>
    </row>
    <row r="46" spans="1:11">
      <c r="A46" s="89">
        <v>1</v>
      </c>
      <c r="B46" s="90" t="s">
        <v>32</v>
      </c>
      <c r="C46" s="33" t="str">
        <f>+VLOOKUP(B46,[1]Listafuente!$D$5:$I$300,2,FALSE)</f>
        <v>Av. Bolivar 29-36 Zona 3</v>
      </c>
      <c r="D46" s="34">
        <f>+VLOOKUP(B46,[1]Listafuente!$D$5:$M$318,10,FALSE)</f>
        <v>20.49</v>
      </c>
      <c r="E46" s="35"/>
      <c r="F46" s="36"/>
      <c r="G46" s="4"/>
      <c r="H46" s="11"/>
      <c r="I46" s="11"/>
      <c r="J46" s="11"/>
      <c r="K46" s="4"/>
    </row>
    <row r="47" spans="1:11">
      <c r="A47" s="89">
        <v>2</v>
      </c>
      <c r="B47" s="91" t="s">
        <v>33</v>
      </c>
      <c r="C47" s="33" t="str">
        <f>+VLOOKUP(B47,[1]Listafuente!$D$5:$I$300,2,FALSE)</f>
        <v>11 Av. 14-01, zona 1</v>
      </c>
      <c r="D47" s="38">
        <f>+VLOOKUP(B47,[1]Listafuente!$D$5:$M$318,10,FALSE)</f>
        <v>20.59</v>
      </c>
      <c r="E47" s="35"/>
      <c r="F47" s="36"/>
      <c r="G47" s="4"/>
      <c r="H47" s="11"/>
      <c r="I47" s="11"/>
      <c r="J47" s="11"/>
      <c r="K47" s="4"/>
    </row>
    <row r="48" spans="1:11">
      <c r="A48" s="89">
        <v>3</v>
      </c>
      <c r="B48" s="53" t="s">
        <v>34</v>
      </c>
      <c r="C48" s="33" t="str">
        <f>+VLOOKUP(B48,[1]Listafuente!$D$5:$I$300,2,FALSE)</f>
        <v>Km. 10.5 Ruta al Atlántico, zona 17</v>
      </c>
      <c r="D48" s="38">
        <f>+VLOOKUP(B48,[1]Listafuente!$D$5:$M$318,10,FALSE)</f>
        <v>20.69</v>
      </c>
      <c r="E48" s="35"/>
      <c r="F48" s="36"/>
      <c r="G48" s="4"/>
      <c r="H48" s="11"/>
      <c r="I48" s="11"/>
      <c r="J48" s="11"/>
      <c r="K48" s="4"/>
    </row>
    <row r="49" spans="1:11">
      <c r="A49" s="89">
        <v>4</v>
      </c>
      <c r="B49" s="91" t="s">
        <v>35</v>
      </c>
      <c r="C49" s="33" t="str">
        <f>+VLOOKUP(B49,[1]Listafuente!$D$5:$I$300,2,FALSE)</f>
        <v xml:space="preserve">Calzada Mateo Flores 11-85 Zona 3 de Mixco </v>
      </c>
      <c r="D49" s="41">
        <f>+VLOOKUP(B49,[1]Listafuente!$D$5:$M$318,10,FALSE)</f>
        <v>20.69</v>
      </c>
      <c r="E49" s="35"/>
      <c r="F49" s="36"/>
      <c r="G49" s="4"/>
      <c r="H49" s="11"/>
      <c r="I49" s="11"/>
      <c r="J49" s="11"/>
      <c r="K49" s="4"/>
    </row>
    <row r="50" spans="1:11" ht="6" customHeight="1">
      <c r="A50" s="19"/>
      <c r="B50" s="44"/>
      <c r="C50" s="20"/>
      <c r="D50" s="84"/>
      <c r="E50" s="81"/>
      <c r="F50" s="82"/>
      <c r="G50" s="4"/>
      <c r="H50" s="11"/>
      <c r="I50" s="11"/>
      <c r="J50" s="11"/>
      <c r="K50" s="4"/>
    </row>
    <row r="51" spans="1:11">
      <c r="A51" s="49" t="s">
        <v>10</v>
      </c>
      <c r="B51" s="49" t="s">
        <v>11</v>
      </c>
      <c r="C51" s="49" t="s">
        <v>12</v>
      </c>
      <c r="D51" s="51"/>
      <c r="E51" s="51"/>
      <c r="F51" s="51"/>
      <c r="G51" s="4"/>
      <c r="H51" s="11"/>
      <c r="I51" s="11"/>
      <c r="J51" s="11"/>
      <c r="K51" s="4"/>
    </row>
    <row r="52" spans="1:11">
      <c r="A52" s="49">
        <v>1</v>
      </c>
      <c r="B52" s="92" t="s">
        <v>41</v>
      </c>
      <c r="C52" s="33" t="str">
        <f>+VLOOKUP(B52,[1]Listafuente!$D$5:$I$300,2,FALSE)</f>
        <v>1a. Calle 2-94, Zona 4, Villa Nueva</v>
      </c>
      <c r="D52" s="36"/>
      <c r="E52" s="38">
        <f>+VLOOKUP(B52,[1]Listafuente!$D$5:$M$318,10,FALSE)</f>
        <v>21.59</v>
      </c>
      <c r="F52" s="36"/>
      <c r="G52" s="4"/>
      <c r="H52" s="11"/>
      <c r="I52" s="11"/>
      <c r="J52" s="11"/>
      <c r="K52" s="4"/>
    </row>
    <row r="53" spans="1:11">
      <c r="A53" s="49">
        <v>2</v>
      </c>
      <c r="B53" s="91" t="s">
        <v>37</v>
      </c>
      <c r="C53" s="33" t="str">
        <f>+VLOOKUP(B53,[1]Listafuente!$D$5:$I$300,2,FALSE)</f>
        <v>Boulevard Tulam Tzu, Zona 4 de Mixco</v>
      </c>
      <c r="D53" s="36"/>
      <c r="E53" s="38">
        <f>+VLOOKUP(B53,[1]Listafuente!$D$5:$M$318,10,FALSE)</f>
        <v>21.79</v>
      </c>
      <c r="F53" s="36"/>
      <c r="G53" s="4"/>
      <c r="H53" s="11"/>
      <c r="I53" s="11"/>
      <c r="J53" s="11"/>
      <c r="K53" s="4"/>
    </row>
    <row r="54" spans="1:11" ht="6" customHeight="1">
      <c r="A54" s="19"/>
      <c r="B54" s="20"/>
      <c r="C54" s="20"/>
      <c r="D54" s="80"/>
      <c r="E54" s="81"/>
      <c r="F54" s="82"/>
      <c r="G54" s="4"/>
      <c r="H54" s="11"/>
      <c r="I54" s="11"/>
      <c r="J54" s="11"/>
      <c r="K54" s="4"/>
    </row>
    <row r="55" spans="1:11">
      <c r="A55" s="49" t="s">
        <v>10</v>
      </c>
      <c r="B55" s="49" t="s">
        <v>11</v>
      </c>
      <c r="C55" s="49" t="s">
        <v>12</v>
      </c>
      <c r="D55" s="51"/>
      <c r="E55" s="51"/>
      <c r="F55" s="51"/>
      <c r="G55" s="4"/>
      <c r="H55" s="11"/>
      <c r="I55" s="11"/>
      <c r="J55" s="11"/>
      <c r="K55" s="4"/>
    </row>
    <row r="56" spans="1:11">
      <c r="A56" s="49">
        <v>1</v>
      </c>
      <c r="B56" s="76" t="s">
        <v>42</v>
      </c>
      <c r="C56" s="33" t="str">
        <f>+VLOOKUP(B56,[1]Listafuente!$D$5:$I$300,2,FALSE)</f>
        <v>Diagonal 21, 19-19, zona 11</v>
      </c>
      <c r="D56" s="36"/>
      <c r="E56" s="36"/>
      <c r="F56" s="38">
        <f>+VLOOKUP(B56,[1]Listafuente!$D$5:$M$318,10,FALSE)</f>
        <v>23.49</v>
      </c>
      <c r="G56" s="4"/>
      <c r="H56" s="63"/>
      <c r="I56" s="30"/>
      <c r="J56" s="11"/>
      <c r="K56" s="4"/>
    </row>
    <row r="57" spans="1:11">
      <c r="A57" s="49">
        <v>2</v>
      </c>
      <c r="B57" s="76" t="s">
        <v>38</v>
      </c>
      <c r="C57" s="33" t="str">
        <f>+VLOOKUP(B57,[1]Listafuente!$D$5:$I$300,2,FALSE)</f>
        <v>Avenida Bolivar 26-06, zona 1</v>
      </c>
      <c r="D57" s="43"/>
      <c r="E57" s="43"/>
      <c r="F57" s="41">
        <f>+VLOOKUP(B57,[1]Listafuente!$D$5:$M$318,10,FALSE)</f>
        <v>22.99</v>
      </c>
      <c r="G57" s="4"/>
      <c r="H57" s="63"/>
      <c r="I57" s="24"/>
      <c r="J57" s="11"/>
      <c r="K57" s="4"/>
    </row>
    <row r="58" spans="1:11" ht="15">
      <c r="A58" s="93" t="s">
        <v>43</v>
      </c>
      <c r="B58" s="83"/>
      <c r="C58" s="83"/>
      <c r="D58" s="84"/>
      <c r="E58" s="94" t="s">
        <v>8</v>
      </c>
      <c r="F58" s="42"/>
      <c r="G58" s="4"/>
      <c r="H58" s="11"/>
      <c r="I58" s="11"/>
      <c r="J58" s="11"/>
      <c r="K58" s="4"/>
    </row>
    <row r="59" spans="1:11">
      <c r="A59" s="19"/>
      <c r="B59" s="20"/>
      <c r="C59" s="20"/>
      <c r="D59" s="86" t="s">
        <v>9</v>
      </c>
      <c r="E59" s="86"/>
      <c r="F59" s="86" t="s">
        <v>9</v>
      </c>
      <c r="G59" s="4"/>
      <c r="H59" s="11"/>
      <c r="I59" s="11"/>
      <c r="J59" s="11"/>
      <c r="K59" s="4"/>
    </row>
    <row r="60" spans="1:11">
      <c r="A60" s="25" t="s">
        <v>10</v>
      </c>
      <c r="B60" s="25" t="s">
        <v>11</v>
      </c>
      <c r="C60" s="25" t="s">
        <v>12</v>
      </c>
      <c r="D60" s="87" t="s">
        <v>13</v>
      </c>
      <c r="E60" s="88" t="s">
        <v>14</v>
      </c>
      <c r="F60" s="88" t="s">
        <v>15</v>
      </c>
      <c r="G60" s="4"/>
      <c r="H60" s="11"/>
      <c r="I60" s="11"/>
      <c r="J60" s="11"/>
      <c r="K60" s="4"/>
    </row>
    <row r="61" spans="1:11">
      <c r="A61" s="49">
        <v>1</v>
      </c>
      <c r="B61" s="91" t="s">
        <v>44</v>
      </c>
      <c r="C61" s="33" t="str">
        <f>+VLOOKUP(B61,[1]Listafuente!$D$5:$I$300,2,FALSE)</f>
        <v>Av. Petapa 25-25 zona 12</v>
      </c>
      <c r="D61" s="95">
        <f>+VLOOKUP(B61,[1]Listafuente!$D$5:$N$319,11,FALSE)</f>
        <v>19.850000000000001</v>
      </c>
      <c r="E61" s="35"/>
      <c r="F61" s="36"/>
      <c r="G61" s="4"/>
      <c r="H61" s="11"/>
      <c r="I61" s="11"/>
      <c r="J61" s="11"/>
      <c r="K61" s="4"/>
    </row>
    <row r="62" spans="1:11">
      <c r="A62" s="49">
        <v>2</v>
      </c>
      <c r="B62" s="91" t="s">
        <v>45</v>
      </c>
      <c r="C62" s="33" t="str">
        <f>+VLOOKUP(B62,[1]Listafuente!$D$5:$I$300,2,FALSE)</f>
        <v>Avenida Elena 4-26, zona 3.</v>
      </c>
      <c r="D62" s="96">
        <f>+VLOOKUP(B62,[1]Listafuente!$D$5:$N$319,11,FALSE)</f>
        <v>19.88</v>
      </c>
      <c r="E62" s="35"/>
      <c r="F62" s="36"/>
      <c r="G62" s="4"/>
      <c r="H62" s="11"/>
      <c r="I62" s="11"/>
      <c r="J62" s="11"/>
      <c r="K62" s="4"/>
    </row>
    <row r="63" spans="1:11">
      <c r="A63" s="49">
        <v>3</v>
      </c>
      <c r="B63" s="53" t="s">
        <v>46</v>
      </c>
      <c r="C63" s="33" t="str">
        <f>+VLOOKUP(B63,[1]Listafuente!$D$5:$I$300,2,FALSE)</f>
        <v>Km. 14.5, ruta a El Salvador.</v>
      </c>
      <c r="D63" s="96">
        <f>+VLOOKUP(B63,[1]Listafuente!$D$5:$N$319,11,FALSE)</f>
        <v>19.89</v>
      </c>
      <c r="E63" s="35"/>
      <c r="F63" s="36"/>
      <c r="G63" s="4"/>
      <c r="H63" s="97"/>
      <c r="I63" s="11"/>
      <c r="J63" s="11"/>
      <c r="K63" s="4"/>
    </row>
    <row r="64" spans="1:11">
      <c r="A64" s="49">
        <v>4</v>
      </c>
      <c r="B64" s="91" t="s">
        <v>47</v>
      </c>
      <c r="C64" s="33" t="str">
        <f>+VLOOKUP(B64,[1]Listafuente!$D$5:$I$300,2,FALSE)</f>
        <v>Calzada Aguilar Batres 45-35 Zona 12</v>
      </c>
      <c r="D64" s="98">
        <f>+VLOOKUP(B64,[1]Listafuente!$D$5:$N$319,11,FALSE)</f>
        <v>19.89</v>
      </c>
      <c r="E64" s="42"/>
      <c r="F64" s="36"/>
      <c r="G64" s="4"/>
      <c r="H64" s="11"/>
      <c r="I64" s="11"/>
      <c r="J64" s="11"/>
      <c r="K64" s="4"/>
    </row>
    <row r="65" spans="1:11" ht="6" customHeight="1">
      <c r="A65" s="19"/>
      <c r="B65" s="20"/>
      <c r="C65" s="20"/>
      <c r="D65" s="3"/>
      <c r="E65" s="3"/>
      <c r="F65" s="82"/>
      <c r="G65" s="4"/>
      <c r="H65" s="11"/>
      <c r="I65" s="11"/>
      <c r="J65" s="11"/>
      <c r="K65" s="4"/>
    </row>
    <row r="66" spans="1:11">
      <c r="A66" s="25" t="s">
        <v>10</v>
      </c>
      <c r="B66" s="49" t="s">
        <v>11</v>
      </c>
      <c r="C66" s="49" t="s">
        <v>12</v>
      </c>
      <c r="D66" s="51"/>
      <c r="E66" s="51"/>
      <c r="F66" s="51"/>
      <c r="G66" s="4"/>
      <c r="H66" s="11"/>
      <c r="I66" s="11"/>
      <c r="J66" s="11"/>
      <c r="K66" s="4"/>
    </row>
    <row r="67" spans="1:11">
      <c r="A67" s="49">
        <v>1</v>
      </c>
      <c r="B67" s="32" t="s">
        <v>29</v>
      </c>
      <c r="C67" s="33" t="str">
        <f>+VLOOKUP(B67,[1]Listafuente!$D$5:$I$300,2,FALSE)</f>
        <v>Trebol y Aguilar Batez, 4-15 Zoma 12</v>
      </c>
      <c r="D67" s="36"/>
      <c r="E67" s="38">
        <f>+VLOOKUP(B67,[1]Listafuente!$D$5:$N$319,11,FALSE)</f>
        <v>20.69</v>
      </c>
      <c r="F67" s="36"/>
      <c r="G67" s="4"/>
      <c r="H67" s="30"/>
      <c r="I67" s="11"/>
      <c r="J67" s="11"/>
      <c r="K67" s="4"/>
    </row>
    <row r="68" spans="1:11">
      <c r="A68" s="49">
        <v>2</v>
      </c>
      <c r="B68" s="76" t="s">
        <v>37</v>
      </c>
      <c r="C68" s="33" t="str">
        <f>+VLOOKUP(B68,[1]Listafuente!$D$5:$I$300,2,FALSE)</f>
        <v>Boulevard Tulam Tzu, Zona 4 de Mixco</v>
      </c>
      <c r="D68" s="43"/>
      <c r="E68" s="41">
        <f>+VLOOKUP(B68,[1]Listafuente!$D$5:$N$319,11,FALSE)</f>
        <v>20.79</v>
      </c>
      <c r="F68" s="36"/>
      <c r="G68" s="4"/>
      <c r="H68" s="30"/>
      <c r="I68" s="24"/>
      <c r="J68" s="11"/>
      <c r="K68" s="4"/>
    </row>
    <row r="69" spans="1:11" ht="6" customHeight="1">
      <c r="A69" s="19"/>
      <c r="B69" s="44"/>
      <c r="C69" s="20"/>
      <c r="D69" s="3"/>
      <c r="E69" s="3"/>
      <c r="F69" s="99"/>
      <c r="G69" s="4"/>
      <c r="H69" s="11"/>
      <c r="I69" s="11"/>
      <c r="J69" s="11"/>
      <c r="K69" s="4"/>
    </row>
    <row r="70" spans="1:11">
      <c r="A70" s="25" t="s">
        <v>10</v>
      </c>
      <c r="B70" s="49" t="s">
        <v>11</v>
      </c>
      <c r="C70" s="49" t="s">
        <v>12</v>
      </c>
      <c r="D70" s="51"/>
      <c r="E70" s="50"/>
      <c r="F70" s="51"/>
      <c r="G70" s="4"/>
      <c r="H70" s="11"/>
      <c r="I70" s="11"/>
      <c r="J70" s="11"/>
      <c r="K70" s="4"/>
    </row>
    <row r="71" spans="1:11">
      <c r="A71" s="49">
        <v>1</v>
      </c>
      <c r="B71" s="76" t="s">
        <v>48</v>
      </c>
      <c r="C71" s="33" t="str">
        <f>+VLOOKUP(B71,[1]Listafuente!$D$5:$I$300,2,FALSE)</f>
        <v>Bulevard Liberación, 3-41, zona 9</v>
      </c>
      <c r="D71" s="36"/>
      <c r="E71" s="100"/>
      <c r="F71" s="101">
        <f>+VLOOKUP(B71,[1]Listafuente!$D$5:$N$300,11,FALSE)</f>
        <v>22.99</v>
      </c>
      <c r="G71" s="4"/>
      <c r="H71" s="63"/>
      <c r="I71" s="66"/>
      <c r="J71" s="11"/>
      <c r="K71" s="4"/>
    </row>
    <row r="72" spans="1:11">
      <c r="A72" s="49">
        <v>2</v>
      </c>
      <c r="B72" s="76" t="s">
        <v>49</v>
      </c>
      <c r="C72" s="33" t="str">
        <f>+VLOOKUP(B72,[1]Listafuente!$D$5:$I$300,2,FALSE)</f>
        <v>Calle Montufar 0-71, zona 9</v>
      </c>
      <c r="D72" s="43"/>
      <c r="E72" s="84"/>
      <c r="F72" s="102">
        <f>+VLOOKUP(B72,[1]Listafuente!$D$5:$N$300,11,FALSE)</f>
        <v>22.99</v>
      </c>
      <c r="G72" s="103"/>
      <c r="H72" s="63"/>
      <c r="I72" s="30"/>
      <c r="J72" s="11"/>
      <c r="K72" s="4"/>
    </row>
    <row r="73" spans="1:11">
      <c r="A73" s="6" t="s">
        <v>50</v>
      </c>
      <c r="B73" s="3"/>
      <c r="C73" s="3"/>
      <c r="D73" s="3"/>
      <c r="E73" s="3"/>
      <c r="F73" s="3"/>
      <c r="G73" s="4"/>
      <c r="H73" s="11"/>
      <c r="I73" s="11"/>
      <c r="J73" s="11"/>
      <c r="K73" s="4"/>
    </row>
    <row r="74" spans="1:11">
      <c r="A74" s="6" t="s">
        <v>51</v>
      </c>
      <c r="B74" s="3"/>
      <c r="C74" s="3"/>
      <c r="D74" s="3"/>
      <c r="E74" s="3"/>
      <c r="F74" s="3"/>
      <c r="G74" s="4"/>
      <c r="H74" s="11"/>
      <c r="I74" s="11"/>
      <c r="J74" s="11"/>
      <c r="K74" s="4"/>
    </row>
    <row r="75" spans="1:11">
      <c r="A75" s="3"/>
      <c r="B75" s="3"/>
      <c r="C75" s="3"/>
      <c r="D75" s="3"/>
      <c r="E75" s="3"/>
      <c r="F75" s="3"/>
      <c r="G75" s="4"/>
      <c r="H75" s="11"/>
      <c r="I75" s="11"/>
      <c r="J75" s="11"/>
      <c r="K75" s="4"/>
    </row>
    <row r="76" spans="1:11">
      <c r="A76" s="4"/>
      <c r="B76" s="4"/>
      <c r="C76" s="4"/>
      <c r="D76" s="3"/>
      <c r="E76" s="3"/>
      <c r="F76" s="3"/>
      <c r="G76" s="4"/>
      <c r="H76" s="11"/>
      <c r="I76" s="11"/>
      <c r="J76" s="11"/>
      <c r="K76" s="4"/>
    </row>
    <row r="77" spans="1:11">
      <c r="A77" s="3"/>
      <c r="B77" s="3"/>
      <c r="C77" s="3"/>
      <c r="D77" s="3"/>
      <c r="E77" s="3"/>
      <c r="F77" s="3"/>
      <c r="G77" s="4"/>
      <c r="H77" s="11"/>
      <c r="I77" s="11"/>
      <c r="J77" s="11"/>
      <c r="K77" s="4"/>
    </row>
    <row r="78" spans="1:11">
      <c r="A78" s="3"/>
      <c r="B78" s="3"/>
      <c r="C78" s="3"/>
      <c r="D78" s="3"/>
      <c r="E78" s="3"/>
      <c r="F78" s="3"/>
      <c r="G78" s="4"/>
      <c r="H78" s="4"/>
      <c r="I78" s="4"/>
      <c r="J78" s="4"/>
      <c r="K78" s="4"/>
    </row>
    <row r="79" spans="1:11">
      <c r="A79" s="3"/>
      <c r="B79" s="30"/>
      <c r="C79" s="104" t="s">
        <v>52</v>
      </c>
      <c r="D79" s="3"/>
      <c r="E79" s="3"/>
      <c r="F79" s="3"/>
      <c r="G79" s="4"/>
      <c r="H79" s="4"/>
      <c r="I79" s="4"/>
      <c r="J79" s="4"/>
      <c r="K79" s="4"/>
    </row>
    <row r="80" spans="1:11">
      <c r="A80" s="3"/>
      <c r="B80" s="3"/>
      <c r="C80" s="3"/>
      <c r="D80" s="3"/>
      <c r="E80" s="3"/>
      <c r="F80" s="3"/>
      <c r="G80" s="4"/>
      <c r="H80" s="4"/>
      <c r="I80" s="4"/>
      <c r="J80" s="4"/>
      <c r="K80" s="4"/>
    </row>
    <row r="81" spans="1:11">
      <c r="A81" s="3"/>
      <c r="B81" s="3"/>
      <c r="C81" s="3"/>
      <c r="D81" s="3"/>
      <c r="E81" s="3"/>
      <c r="F81" s="3"/>
      <c r="G81" s="4"/>
      <c r="H81" s="4"/>
      <c r="I81" s="4"/>
      <c r="J81" s="4"/>
      <c r="K81" s="4"/>
    </row>
    <row r="82" spans="1:11" ht="13.5" thickBot="1">
      <c r="A82" s="3"/>
      <c r="B82" s="3"/>
      <c r="C82" s="3"/>
      <c r="D82" s="3"/>
      <c r="E82" s="3"/>
      <c r="F82" s="3"/>
      <c r="G82" s="4"/>
      <c r="H82" s="4"/>
      <c r="I82" s="4"/>
      <c r="J82" s="4"/>
      <c r="K82" s="4"/>
    </row>
    <row r="83" spans="1:11">
      <c r="A83" s="3"/>
      <c r="B83" s="3"/>
      <c r="C83" s="3"/>
      <c r="D83" s="3"/>
      <c r="E83" s="3"/>
      <c r="F83" s="3"/>
      <c r="G83" s="4"/>
      <c r="H83" s="105"/>
      <c r="I83" s="106"/>
      <c r="J83" s="106"/>
      <c r="K83" s="107"/>
    </row>
    <row r="84" spans="1:11">
      <c r="A84" s="108"/>
      <c r="B84" s="3"/>
      <c r="C84" s="3"/>
      <c r="D84" s="3"/>
      <c r="E84" s="3"/>
      <c r="F84" s="3"/>
      <c r="G84" s="4"/>
      <c r="H84" s="109"/>
      <c r="I84" s="11"/>
      <c r="J84" s="11"/>
      <c r="K84" s="110"/>
    </row>
    <row r="85" spans="1:11">
      <c r="A85" s="108"/>
      <c r="B85" s="3"/>
      <c r="C85" s="3"/>
      <c r="D85" s="3"/>
      <c r="E85" s="3"/>
      <c r="F85" s="3"/>
      <c r="G85" s="4"/>
      <c r="H85" s="109"/>
      <c r="I85" s="11"/>
      <c r="J85" s="11"/>
      <c r="K85" s="110"/>
    </row>
    <row r="86" spans="1:11">
      <c r="A86" s="108"/>
      <c r="B86" s="3"/>
      <c r="C86" s="3"/>
      <c r="D86" s="3"/>
      <c r="E86" s="3"/>
      <c r="F86" s="3"/>
      <c r="G86" s="4"/>
      <c r="H86" s="109"/>
      <c r="I86" s="11"/>
      <c r="J86" s="11"/>
      <c r="K86" s="110"/>
    </row>
    <row r="87" spans="1:11">
      <c r="A87" s="108"/>
      <c r="B87" s="3"/>
      <c r="C87" s="3"/>
      <c r="D87" s="3"/>
      <c r="E87" s="3"/>
      <c r="F87" s="3"/>
      <c r="G87" s="4"/>
      <c r="H87" s="109"/>
      <c r="I87" s="11"/>
      <c r="J87" s="11"/>
      <c r="K87" s="110"/>
    </row>
    <row r="88" spans="1:11">
      <c r="A88" s="108"/>
      <c r="B88" s="3"/>
      <c r="C88" s="3"/>
      <c r="D88" s="3"/>
      <c r="E88" s="3"/>
      <c r="F88" s="3"/>
      <c r="G88" s="4"/>
      <c r="H88" s="109"/>
      <c r="I88" s="11"/>
      <c r="J88" s="11"/>
      <c r="K88" s="110"/>
    </row>
    <row r="89" spans="1:11">
      <c r="A89" s="108"/>
      <c r="B89" s="3"/>
      <c r="C89" s="3"/>
      <c r="D89" s="3"/>
      <c r="E89" s="3"/>
      <c r="F89" s="3"/>
      <c r="G89" s="4"/>
      <c r="H89" s="109"/>
      <c r="I89" s="11"/>
      <c r="J89" s="11"/>
      <c r="K89" s="110"/>
    </row>
    <row r="90" spans="1:11">
      <c r="A90" s="108"/>
      <c r="B90" s="3"/>
      <c r="C90" s="3"/>
      <c r="D90" s="3"/>
      <c r="E90" s="3"/>
      <c r="F90" s="3"/>
      <c r="G90" s="4"/>
      <c r="H90" s="109"/>
      <c r="I90" s="11"/>
      <c r="J90" s="11"/>
      <c r="K90" s="110"/>
    </row>
    <row r="91" spans="1:11">
      <c r="A91" s="108"/>
      <c r="B91" s="3"/>
      <c r="C91" s="3"/>
      <c r="D91" s="3"/>
      <c r="E91" s="3"/>
      <c r="F91" s="3"/>
      <c r="G91" s="4"/>
      <c r="H91" s="109"/>
      <c r="I91" s="11"/>
      <c r="J91" s="11"/>
      <c r="K91" s="110"/>
    </row>
    <row r="92" spans="1:11">
      <c r="A92" s="108"/>
      <c r="B92" s="3"/>
      <c r="C92" s="3"/>
      <c r="D92" s="3"/>
      <c r="E92" s="3"/>
      <c r="F92" s="3"/>
      <c r="G92" s="4"/>
      <c r="H92" s="109"/>
      <c r="I92" s="11"/>
      <c r="J92" s="11"/>
      <c r="K92" s="110"/>
    </row>
    <row r="93" spans="1:11">
      <c r="A93" s="108"/>
      <c r="B93" s="3"/>
      <c r="C93" s="3"/>
      <c r="D93" s="3"/>
      <c r="E93" s="3"/>
      <c r="F93" s="3"/>
      <c r="G93" s="4"/>
      <c r="H93" s="109"/>
      <c r="I93" s="11"/>
      <c r="J93" s="11"/>
      <c r="K93" s="110"/>
    </row>
    <row r="94" spans="1:11">
      <c r="A94" s="108"/>
      <c r="B94" s="3"/>
      <c r="C94" s="3"/>
      <c r="D94" s="3"/>
      <c r="E94" s="3"/>
      <c r="F94" s="3"/>
      <c r="G94" s="4"/>
      <c r="H94" s="109"/>
      <c r="I94" s="11"/>
      <c r="J94" s="11"/>
      <c r="K94" s="110"/>
    </row>
    <row r="95" spans="1:11">
      <c r="A95" s="108"/>
      <c r="B95" s="3"/>
      <c r="C95" s="3"/>
      <c r="D95" s="3"/>
      <c r="E95" s="3"/>
      <c r="F95" s="3"/>
      <c r="G95" s="4"/>
      <c r="H95" s="109"/>
      <c r="I95" s="11"/>
      <c r="J95" s="11"/>
      <c r="K95" s="110"/>
    </row>
    <row r="96" spans="1:11">
      <c r="A96" s="108"/>
      <c r="B96" s="3"/>
      <c r="C96" s="3"/>
      <c r="D96" s="3"/>
      <c r="E96" s="3"/>
      <c r="F96" s="3"/>
      <c r="G96" s="4"/>
      <c r="H96" s="109"/>
      <c r="I96" s="11"/>
      <c r="J96" s="11"/>
      <c r="K96" s="110"/>
    </row>
    <row r="97" spans="1:11">
      <c r="A97" s="108"/>
      <c r="B97" s="3"/>
      <c r="C97" s="3"/>
      <c r="D97" s="3"/>
      <c r="E97" s="3"/>
      <c r="F97" s="3"/>
      <c r="G97" s="4"/>
      <c r="H97" s="109"/>
      <c r="I97" s="11"/>
      <c r="J97" s="11"/>
      <c r="K97" s="110"/>
    </row>
    <row r="98" spans="1:11">
      <c r="A98" s="108"/>
      <c r="B98" s="108"/>
      <c r="C98" s="108"/>
      <c r="D98" s="108"/>
      <c r="E98" s="108"/>
      <c r="F98" s="108"/>
      <c r="H98" s="109"/>
      <c r="I98" s="11"/>
      <c r="J98" s="11"/>
      <c r="K98" s="110"/>
    </row>
    <row r="99" spans="1:11" ht="13.5" thickBot="1">
      <c r="A99" s="108"/>
      <c r="B99" s="108"/>
      <c r="C99" s="108"/>
      <c r="D99" s="108"/>
      <c r="E99" s="108"/>
      <c r="F99" s="108"/>
      <c r="H99" s="111"/>
      <c r="I99" s="112"/>
      <c r="J99" s="112"/>
      <c r="K99" s="113"/>
    </row>
    <row r="100" spans="1:11">
      <c r="A100" s="108"/>
      <c r="B100" s="108"/>
      <c r="C100" s="108"/>
      <c r="D100" s="108"/>
      <c r="E100" s="108"/>
      <c r="F100" s="108"/>
    </row>
    <row r="101" spans="1:11">
      <c r="A101" s="108"/>
      <c r="B101" s="108"/>
      <c r="C101" s="108"/>
      <c r="D101" s="108"/>
      <c r="E101" s="108"/>
      <c r="F101" s="108"/>
    </row>
    <row r="102" spans="1:11">
      <c r="A102" s="108"/>
      <c r="B102" s="108"/>
      <c r="C102" s="108"/>
      <c r="D102" s="108"/>
      <c r="E102" s="108"/>
      <c r="F102" s="108"/>
    </row>
    <row r="103" spans="1:11">
      <c r="A103" s="108"/>
      <c r="B103" s="108"/>
      <c r="C103" s="108"/>
      <c r="D103" s="108"/>
      <c r="E103" s="108"/>
      <c r="F103" s="108"/>
    </row>
    <row r="104" spans="1:11">
      <c r="A104" s="108"/>
      <c r="B104" s="108"/>
      <c r="C104" s="108"/>
      <c r="D104" s="108"/>
      <c r="E104" s="108"/>
      <c r="F104" s="108"/>
    </row>
    <row r="105" spans="1:11">
      <c r="A105" s="108"/>
      <c r="B105" s="108"/>
      <c r="C105" s="108"/>
      <c r="D105" s="108"/>
      <c r="E105" s="108"/>
      <c r="F105" s="108"/>
    </row>
    <row r="106" spans="1:11">
      <c r="A106" s="108"/>
      <c r="B106" s="108"/>
      <c r="C106" s="108"/>
      <c r="D106" s="108"/>
      <c r="E106" s="108"/>
      <c r="F106" s="108"/>
    </row>
    <row r="107" spans="1:11">
      <c r="A107" s="108"/>
      <c r="B107" s="108"/>
      <c r="C107" s="108"/>
      <c r="D107" s="108"/>
      <c r="E107" s="108"/>
      <c r="F107" s="108"/>
    </row>
    <row r="108" spans="1:11">
      <c r="A108" s="108"/>
      <c r="B108" s="108"/>
      <c r="C108" s="108"/>
      <c r="D108" s="108"/>
      <c r="E108" s="108"/>
      <c r="F108" s="108"/>
    </row>
    <row r="109" spans="1:11">
      <c r="A109" s="108"/>
      <c r="B109" s="108"/>
      <c r="C109" s="108"/>
      <c r="D109" s="108"/>
      <c r="E109" s="108"/>
      <c r="F109" s="108"/>
    </row>
    <row r="110" spans="1:11">
      <c r="A110" s="108"/>
      <c r="B110" s="108"/>
      <c r="C110" s="108"/>
      <c r="D110" s="108"/>
      <c r="E110" s="108"/>
      <c r="F110" s="108"/>
    </row>
    <row r="111" spans="1:11">
      <c r="A111" s="108"/>
      <c r="B111" s="108"/>
      <c r="C111" s="108"/>
      <c r="D111" s="108"/>
      <c r="E111" s="108"/>
      <c r="F111" s="108"/>
    </row>
    <row r="112" spans="1:11">
      <c r="A112" s="108"/>
      <c r="B112" s="108"/>
      <c r="C112" s="108"/>
      <c r="D112" s="108"/>
      <c r="E112" s="108"/>
      <c r="F112" s="108"/>
    </row>
    <row r="113" spans="1:6">
      <c r="A113" s="108"/>
      <c r="B113" s="108"/>
      <c r="C113" s="108"/>
      <c r="D113" s="108"/>
      <c r="E113" s="108"/>
      <c r="F113" s="108"/>
    </row>
    <row r="114" spans="1:6">
      <c r="A114" s="108"/>
      <c r="B114" s="108"/>
      <c r="C114" s="108"/>
      <c r="D114" s="108"/>
      <c r="E114" s="108"/>
      <c r="F114" s="108"/>
    </row>
    <row r="115" spans="1:6">
      <c r="A115" s="108"/>
      <c r="B115" s="108"/>
      <c r="C115" s="108"/>
      <c r="D115" s="108"/>
      <c r="E115" s="108"/>
      <c r="F115" s="108"/>
    </row>
    <row r="116" spans="1:6">
      <c r="A116" s="108"/>
      <c r="B116" s="108"/>
      <c r="C116" s="108"/>
      <c r="D116" s="108"/>
      <c r="E116" s="108"/>
      <c r="F116" s="108"/>
    </row>
    <row r="117" spans="1:6">
      <c r="A117" s="108"/>
      <c r="B117" s="108"/>
      <c r="C117" s="108"/>
      <c r="D117" s="108"/>
      <c r="E117" s="108"/>
      <c r="F117" s="108"/>
    </row>
    <row r="118" spans="1:6">
      <c r="A118" s="108"/>
      <c r="B118" s="108"/>
      <c r="C118" s="108"/>
      <c r="D118" s="108"/>
      <c r="E118" s="108"/>
      <c r="F118" s="108"/>
    </row>
    <row r="119" spans="1:6">
      <c r="A119" s="108"/>
      <c r="B119" s="108"/>
      <c r="C119" s="108"/>
      <c r="D119" s="108"/>
      <c r="E119" s="108"/>
      <c r="F119" s="108"/>
    </row>
    <row r="120" spans="1:6">
      <c r="A120" s="108"/>
      <c r="B120" s="108"/>
      <c r="C120" s="108"/>
      <c r="D120" s="108"/>
      <c r="E120" s="108"/>
      <c r="F120" s="108"/>
    </row>
    <row r="121" spans="1:6">
      <c r="A121" s="108"/>
      <c r="B121" s="108"/>
      <c r="C121" s="108"/>
      <c r="D121" s="108"/>
      <c r="E121" s="108"/>
      <c r="F121" s="108"/>
    </row>
    <row r="122" spans="1:6">
      <c r="A122" s="108"/>
      <c r="B122" s="108"/>
      <c r="C122" s="108"/>
      <c r="D122" s="108"/>
      <c r="E122" s="108"/>
      <c r="F122" s="108"/>
    </row>
    <row r="123" spans="1:6">
      <c r="A123" s="108"/>
      <c r="B123" s="108"/>
      <c r="C123" s="108"/>
      <c r="D123" s="108"/>
      <c r="E123" s="108"/>
      <c r="F123" s="108"/>
    </row>
    <row r="124" spans="1:6">
      <c r="A124" s="108"/>
      <c r="B124" s="108"/>
      <c r="C124" s="108"/>
      <c r="D124" s="108"/>
      <c r="E124" s="108"/>
      <c r="F124" s="108"/>
    </row>
    <row r="125" spans="1:6">
      <c r="A125" s="108"/>
      <c r="B125" s="108"/>
      <c r="C125" s="108"/>
      <c r="D125" s="108"/>
      <c r="E125" s="108"/>
      <c r="F125" s="108"/>
    </row>
    <row r="126" spans="1:6">
      <c r="A126" s="108"/>
      <c r="B126" s="108"/>
      <c r="C126" s="108"/>
      <c r="D126" s="108"/>
      <c r="E126" s="108"/>
      <c r="F126" s="108"/>
    </row>
    <row r="127" spans="1:6">
      <c r="A127" s="108"/>
      <c r="B127" s="108"/>
      <c r="C127" s="108"/>
      <c r="D127" s="108"/>
      <c r="E127" s="108"/>
      <c r="F127" s="108"/>
    </row>
    <row r="128" spans="1:6">
      <c r="A128" s="108"/>
      <c r="B128" s="108"/>
      <c r="C128" s="108"/>
      <c r="D128" s="108"/>
      <c r="E128" s="108"/>
      <c r="F128" s="108"/>
    </row>
    <row r="129" spans="1:6">
      <c r="A129" s="108"/>
      <c r="B129" s="108"/>
      <c r="C129" s="108"/>
      <c r="D129" s="108"/>
      <c r="E129" s="108"/>
      <c r="F129" s="108"/>
    </row>
    <row r="130" spans="1:6">
      <c r="A130" s="108"/>
      <c r="B130" s="108"/>
      <c r="C130" s="108"/>
      <c r="D130" s="108"/>
      <c r="E130" s="108"/>
      <c r="F130" s="108"/>
    </row>
    <row r="131" spans="1:6">
      <c r="A131" s="108"/>
      <c r="B131" s="108"/>
      <c r="C131" s="108"/>
      <c r="D131" s="108"/>
      <c r="E131" s="108"/>
      <c r="F131" s="108"/>
    </row>
    <row r="132" spans="1:6">
      <c r="A132" s="108"/>
      <c r="B132" s="108"/>
      <c r="C132" s="108"/>
      <c r="D132" s="108"/>
      <c r="E132" s="108"/>
      <c r="F132" s="108"/>
    </row>
    <row r="133" spans="1:6">
      <c r="A133" s="108"/>
      <c r="B133" s="108"/>
      <c r="C133" s="108"/>
      <c r="D133" s="108"/>
      <c r="E133" s="108"/>
      <c r="F133" s="108"/>
    </row>
  </sheetData>
  <mergeCells count="20">
    <mergeCell ref="A65:C65"/>
    <mergeCell ref="A69:C69"/>
    <mergeCell ref="A43:C43"/>
    <mergeCell ref="A44:C44"/>
    <mergeCell ref="A50:C50"/>
    <mergeCell ref="A54:C54"/>
    <mergeCell ref="A58:C58"/>
    <mergeCell ref="A59:C59"/>
    <mergeCell ref="A20:C20"/>
    <mergeCell ref="A24:C24"/>
    <mergeCell ref="A28:C28"/>
    <mergeCell ref="A29:C29"/>
    <mergeCell ref="A35:C35"/>
    <mergeCell ref="A39:C39"/>
    <mergeCell ref="A5:F5"/>
    <mergeCell ref="A6:F6"/>
    <mergeCell ref="A7:F7"/>
    <mergeCell ref="A8:F8"/>
    <mergeCell ref="A13:C13"/>
    <mergeCell ref="A14:C14"/>
  </mergeCells>
  <printOptions horizontalCentered="1" verticalCentered="1"/>
  <pageMargins left="0.78740157480314965" right="0.62" top="0.14000000000000001" bottom="0.51" header="0" footer="0"/>
  <pageSetup scale="65" orientation="portrait" horizontalDpi="4294967295" verticalDpi="300" r:id="rId1"/>
  <headerFooter alignWithMargins="0"/>
  <legacyDrawing r:id="rId2"/>
  <oleObjects>
    <oleObject progId="Paint.Picture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DG157"/>
  <sheetViews>
    <sheetView showRuler="0" view="pageBreakPreview" topLeftCell="A22" zoomScaleNormal="85" zoomScaleSheetLayoutView="100" workbookViewId="0">
      <selection activeCell="C78" sqref="C78"/>
    </sheetView>
  </sheetViews>
  <sheetFormatPr baseColWidth="10" defaultRowHeight="12.75"/>
  <cols>
    <col min="1" max="1" width="3.28515625" style="115" customWidth="1"/>
    <col min="2" max="2" width="28.5703125" style="115" customWidth="1"/>
    <col min="3" max="3" width="75.7109375" style="115" customWidth="1"/>
    <col min="4" max="4" width="6.28515625" style="115" customWidth="1"/>
    <col min="5" max="5" width="7.42578125" style="115" customWidth="1"/>
    <col min="6" max="6" width="6.7109375" style="115" customWidth="1"/>
    <col min="7" max="16384" width="11.42578125" style="115"/>
  </cols>
  <sheetData>
    <row r="1" spans="1:7">
      <c r="A1" s="6" t="s">
        <v>0</v>
      </c>
      <c r="B1" s="2"/>
      <c r="C1" s="3"/>
      <c r="D1" s="3"/>
      <c r="E1" s="3"/>
      <c r="F1" s="3"/>
      <c r="G1" s="114"/>
    </row>
    <row r="2" spans="1:7">
      <c r="A2" s="6" t="s">
        <v>1</v>
      </c>
      <c r="B2" s="2"/>
      <c r="C2" s="3"/>
      <c r="D2" s="3"/>
      <c r="E2" s="3"/>
      <c r="F2" s="3"/>
      <c r="G2" s="114"/>
    </row>
    <row r="3" spans="1:7">
      <c r="A3" s="7" t="s">
        <v>2</v>
      </c>
      <c r="B3" s="2"/>
      <c r="D3" s="3"/>
      <c r="E3" s="3"/>
      <c r="F3" s="3"/>
      <c r="G3" s="114"/>
    </row>
    <row r="4" spans="1:7" ht="15">
      <c r="A4" s="8"/>
      <c r="B4" s="8"/>
      <c r="C4" s="8"/>
      <c r="D4" s="8"/>
      <c r="E4" s="8"/>
      <c r="F4" s="8"/>
      <c r="G4" s="114"/>
    </row>
    <row r="5" spans="1:7" ht="15.75">
      <c r="A5" s="9" t="s">
        <v>53</v>
      </c>
      <c r="B5" s="9"/>
      <c r="C5" s="9"/>
      <c r="D5" s="9"/>
      <c r="E5" s="9"/>
      <c r="F5" s="9"/>
      <c r="G5" s="114"/>
    </row>
    <row r="6" spans="1:7" ht="14.25">
      <c r="A6" s="10" t="s">
        <v>4</v>
      </c>
      <c r="B6" s="10"/>
      <c r="C6" s="10"/>
      <c r="D6" s="10"/>
      <c r="E6" s="10"/>
      <c r="F6" s="10"/>
      <c r="G6" s="114"/>
    </row>
    <row r="7" spans="1:7" ht="14.25">
      <c r="A7" s="10" t="s">
        <v>5</v>
      </c>
      <c r="B7" s="10"/>
      <c r="C7" s="10"/>
      <c r="D7" s="10"/>
      <c r="E7" s="10"/>
      <c r="F7" s="10"/>
      <c r="G7" s="114"/>
    </row>
    <row r="8" spans="1:7" ht="15">
      <c r="A8" s="10" t="s">
        <v>54</v>
      </c>
      <c r="B8" s="12"/>
      <c r="C8" s="12"/>
      <c r="D8" s="12"/>
      <c r="E8" s="12"/>
      <c r="F8" s="12"/>
      <c r="G8" s="114"/>
    </row>
    <row r="9" spans="1:7">
      <c r="A9" s="13" t="str">
        <f>+[1]Listafuente!A1</f>
        <v>FECHA DE INSPECCIÓN:  09 de febrero 2015</v>
      </c>
      <c r="B9" s="3"/>
      <c r="C9" s="3"/>
      <c r="D9" s="3"/>
      <c r="E9" s="3"/>
      <c r="F9" s="3"/>
      <c r="G9" s="114"/>
    </row>
    <row r="10" spans="1:7">
      <c r="A10" s="3"/>
      <c r="B10" s="3"/>
      <c r="C10" s="3"/>
      <c r="D10" s="3"/>
      <c r="E10" s="3"/>
      <c r="F10" s="3"/>
      <c r="G10" s="114"/>
    </row>
    <row r="11" spans="1:7" ht="15">
      <c r="A11" s="14" t="s">
        <v>30</v>
      </c>
      <c r="B11" s="15"/>
      <c r="C11" s="15"/>
      <c r="D11" s="116"/>
      <c r="E11" s="117" t="s">
        <v>8</v>
      </c>
      <c r="F11" s="118"/>
      <c r="G11" s="114"/>
    </row>
    <row r="12" spans="1:7">
      <c r="A12" s="19"/>
      <c r="B12" s="20"/>
      <c r="C12" s="20"/>
      <c r="D12" s="86" t="s">
        <v>9</v>
      </c>
      <c r="E12" s="86"/>
      <c r="F12" s="86" t="s">
        <v>9</v>
      </c>
      <c r="G12" s="114"/>
    </row>
    <row r="13" spans="1:7">
      <c r="A13" s="25" t="s">
        <v>10</v>
      </c>
      <c r="B13" s="25" t="s">
        <v>11</v>
      </c>
      <c r="C13" s="25" t="s">
        <v>12</v>
      </c>
      <c r="D13" s="88" t="s">
        <v>13</v>
      </c>
      <c r="E13" s="88" t="s">
        <v>14</v>
      </c>
      <c r="F13" s="88" t="s">
        <v>15</v>
      </c>
      <c r="G13" s="114"/>
    </row>
    <row r="14" spans="1:7">
      <c r="A14" s="25">
        <v>1</v>
      </c>
      <c r="B14" s="53" t="s">
        <v>18</v>
      </c>
      <c r="C14" s="33" t="str">
        <f>+VLOOKUP(B14,[1]Listafuente!$D$5:$I$300,2,FALSE)</f>
        <v>Diagonal 14, 20-01 zona 5.</v>
      </c>
      <c r="D14" s="38">
        <f>+VLOOKUP(B14,[1]Listafuente!$D$5:$M$318,4,FALSE)</f>
        <v>21.49</v>
      </c>
      <c r="E14" s="119"/>
      <c r="F14" s="35"/>
      <c r="G14" s="114"/>
    </row>
    <row r="15" spans="1:7">
      <c r="A15" s="25">
        <v>2</v>
      </c>
      <c r="B15" s="53" t="s">
        <v>55</v>
      </c>
      <c r="C15" s="33" t="str">
        <f>+VLOOKUP(B15,[1]Listafuente!$D$5:$I$300,2,FALSE)</f>
        <v>Km. 6.5 Ruta al Atlántico, zona 18</v>
      </c>
      <c r="D15" s="38">
        <f>+VLOOKUP(B15,[1]Listafuente!$D$5:$M$318,4,FALSE)</f>
        <v>22.19</v>
      </c>
      <c r="E15" s="36"/>
      <c r="F15" s="35"/>
      <c r="G15" s="114"/>
    </row>
    <row r="16" spans="1:7">
      <c r="A16" s="25">
        <v>3</v>
      </c>
      <c r="B16" s="120" t="s">
        <v>39</v>
      </c>
      <c r="C16" s="33" t="str">
        <f>+VLOOKUP(B16,[1]Listafuente!$D$5:$I$300,2,FALSE)</f>
        <v>Calzada  Aguilar Batres, 13-75 Zona 12</v>
      </c>
      <c r="D16" s="38">
        <f>+VLOOKUP(B16,[1]Listafuente!$D$5:$M$318,4,FALSE)</f>
        <v>22.19</v>
      </c>
      <c r="E16" s="36"/>
      <c r="F16" s="35"/>
      <c r="G16" s="121"/>
    </row>
    <row r="17" spans="1:111">
      <c r="A17" s="25">
        <v>4</v>
      </c>
      <c r="B17" s="120" t="s">
        <v>56</v>
      </c>
      <c r="C17" s="33" t="str">
        <f>+VLOOKUP(B17,[1]Listafuente!$D$5:$I$300,2,FALSE)</f>
        <v>Avenida Amatitlán 47-20, Zona 11</v>
      </c>
      <c r="D17" s="38">
        <f>+VLOOKUP(B17,[1]Listafuente!$D$5:$M$318,4,FALSE)</f>
        <v>22.39</v>
      </c>
      <c r="E17" s="36"/>
      <c r="F17" s="35"/>
      <c r="G17" s="114"/>
    </row>
    <row r="18" spans="1:111" ht="6" customHeight="1">
      <c r="A18" s="122"/>
      <c r="B18" s="44"/>
      <c r="C18" s="20"/>
      <c r="D18" s="80"/>
      <c r="E18" s="81"/>
      <c r="F18" s="82"/>
      <c r="G18" s="114"/>
    </row>
    <row r="19" spans="1:111">
      <c r="A19" s="25" t="s">
        <v>10</v>
      </c>
      <c r="B19" s="25" t="s">
        <v>11</v>
      </c>
      <c r="C19" s="25" t="s">
        <v>12</v>
      </c>
      <c r="D19" s="51"/>
      <c r="E19" s="119"/>
      <c r="F19" s="119"/>
      <c r="G19" s="114"/>
    </row>
    <row r="20" spans="1:111">
      <c r="A20" s="25">
        <v>1</v>
      </c>
      <c r="B20" s="53" t="s">
        <v>57</v>
      </c>
      <c r="C20" s="123" t="str">
        <f>+VLOOKUP(B20,[1]Listafuente!$D$5:$I$300,2,FALSE)</f>
        <v>18 calle 19-62, zona 10</v>
      </c>
      <c r="D20" s="124"/>
      <c r="E20" s="38">
        <f>+VLOOKUP(B20,[1]Listafuente!$D$5:$M$319,4,FALSE)</f>
        <v>22.49</v>
      </c>
      <c r="F20" s="36"/>
      <c r="G20" s="114"/>
    </row>
    <row r="21" spans="1:111">
      <c r="A21" s="25">
        <v>2</v>
      </c>
      <c r="B21" s="120" t="s">
        <v>58</v>
      </c>
      <c r="C21" s="123" t="str">
        <f>+VLOOKUP(B21,[1]Listafuente!$D$5:$I$300,2,FALSE)</f>
        <v>3-05 zona 8, Boulevard Sur Sn Cristobal</v>
      </c>
      <c r="D21" s="124"/>
      <c r="E21" s="38">
        <f>+VLOOKUP(B21,[1]Listafuente!$D$5:$M$319,4,FALSE)</f>
        <v>22.99</v>
      </c>
      <c r="F21" s="36"/>
      <c r="G21" s="114"/>
    </row>
    <row r="22" spans="1:111" ht="6" customHeight="1">
      <c r="A22" s="19"/>
      <c r="B22" s="20"/>
      <c r="C22" s="20"/>
      <c r="D22" s="125"/>
      <c r="E22" s="81"/>
      <c r="F22" s="82"/>
      <c r="G22" s="114"/>
      <c r="DG22" s="115" t="s">
        <v>59</v>
      </c>
    </row>
    <row r="23" spans="1:111">
      <c r="A23" s="25" t="s">
        <v>10</v>
      </c>
      <c r="B23" s="25" t="s">
        <v>11</v>
      </c>
      <c r="C23" s="25" t="s">
        <v>12</v>
      </c>
      <c r="D23" s="51"/>
      <c r="E23" s="119"/>
      <c r="F23" s="119"/>
      <c r="G23" s="114"/>
    </row>
    <row r="24" spans="1:111">
      <c r="A24" s="25">
        <v>1</v>
      </c>
      <c r="B24" s="53" t="s">
        <v>38</v>
      </c>
      <c r="C24" s="123" t="str">
        <f>+VLOOKUP(B24,[1]Listafuente!$D$5:$I$300,2,FALSE)</f>
        <v>Avenida Bolivar 26-06, zona 1</v>
      </c>
      <c r="D24" s="126"/>
      <c r="E24" s="36"/>
      <c r="F24" s="38">
        <f>+VLOOKUP(B24,[1]Listafuente!$D$5:$M$300,4,FALSE)</f>
        <v>23.49</v>
      </c>
      <c r="G24" s="114"/>
    </row>
    <row r="25" spans="1:111">
      <c r="A25" s="25">
        <v>2</v>
      </c>
      <c r="B25" s="127" t="s">
        <v>58</v>
      </c>
      <c r="C25" s="123" t="str">
        <f>+VLOOKUP(B25,[1]Listafuente!$D$5:$I$300,2,FALSE)</f>
        <v>3-05 zona 8, Boulevard Sur Sn Cristobal</v>
      </c>
      <c r="D25" s="128"/>
      <c r="E25" s="36"/>
      <c r="F25" s="38">
        <f>+VLOOKUP(B25,[1]Listafuente!$D$5:$M$300,4,FALSE)</f>
        <v>22.99</v>
      </c>
      <c r="G25" s="114"/>
    </row>
    <row r="26" spans="1:111" ht="15">
      <c r="A26" s="14" t="s">
        <v>60</v>
      </c>
      <c r="B26" s="15"/>
      <c r="C26" s="15"/>
      <c r="D26" s="116"/>
      <c r="E26" s="129" t="s">
        <v>8</v>
      </c>
      <c r="F26" s="78"/>
      <c r="G26" s="114"/>
    </row>
    <row r="27" spans="1:111">
      <c r="A27" s="19"/>
      <c r="B27" s="20"/>
      <c r="C27" s="20"/>
      <c r="D27" s="86" t="s">
        <v>9</v>
      </c>
      <c r="E27" s="86"/>
      <c r="F27" s="86" t="s">
        <v>9</v>
      </c>
      <c r="G27" s="114"/>
    </row>
    <row r="28" spans="1:111">
      <c r="A28" s="25" t="s">
        <v>10</v>
      </c>
      <c r="B28" s="25" t="s">
        <v>11</v>
      </c>
      <c r="C28" s="25" t="s">
        <v>12</v>
      </c>
      <c r="D28" s="87" t="s">
        <v>13</v>
      </c>
      <c r="E28" s="88" t="s">
        <v>14</v>
      </c>
      <c r="F28" s="88" t="s">
        <v>15</v>
      </c>
      <c r="G28" s="114"/>
    </row>
    <row r="29" spans="1:111">
      <c r="A29" s="31">
        <v>1</v>
      </c>
      <c r="B29" s="130" t="s">
        <v>18</v>
      </c>
      <c r="C29" s="123" t="str">
        <f>+VLOOKUP(B29,[1]Listafuente!$D$5:$I$300,2,FALSE)</f>
        <v>Diagonal 14, 20-01 zona 5.</v>
      </c>
      <c r="D29" s="34">
        <f>+VLOOKUP(B29,[1]Listafuente!$D$5:$M$318,5,FALSE)</f>
        <v>19.989999999999998</v>
      </c>
      <c r="E29" s="35"/>
      <c r="F29" s="36"/>
      <c r="G29" s="114"/>
    </row>
    <row r="30" spans="1:111">
      <c r="A30" s="31">
        <v>2</v>
      </c>
      <c r="B30" s="130" t="s">
        <v>42</v>
      </c>
      <c r="C30" s="123" t="str">
        <f>+VLOOKUP(B30,[1]Listafuente!$D$5:$I$300,2,FALSE)</f>
        <v>Diagonal 21, 19-19, zona 11</v>
      </c>
      <c r="D30" s="38">
        <f>+VLOOKUP(B30,[1]Listafuente!$D$5:$M$318,5,FALSE)</f>
        <v>20.49</v>
      </c>
      <c r="E30" s="35"/>
      <c r="F30" s="36"/>
      <c r="G30" s="114"/>
    </row>
    <row r="31" spans="1:111">
      <c r="A31" s="31">
        <v>3</v>
      </c>
      <c r="B31" s="130" t="s">
        <v>61</v>
      </c>
      <c r="C31" s="123" t="str">
        <f>+VLOOKUP(B31,[1]Listafuente!$D$5:$I$300,2,FALSE)</f>
        <v>Calzada Roosevelt, 5-35, Zona 3, Mixco</v>
      </c>
      <c r="D31" s="38">
        <f>+VLOOKUP(B31,[1]Listafuente!$D$5:$M$318,5,FALSE)</f>
        <v>20.49</v>
      </c>
      <c r="E31" s="35"/>
      <c r="F31" s="36"/>
      <c r="G31" s="114"/>
    </row>
    <row r="32" spans="1:111">
      <c r="A32" s="31">
        <v>4</v>
      </c>
      <c r="B32" s="130" t="s">
        <v>62</v>
      </c>
      <c r="C32" s="123" t="str">
        <f>+VLOOKUP(B32,[1]Listafuente!$D$5:$I$300,2,FALSE)</f>
        <v>Calzada Aguilar Batres 31-90, Zona 11</v>
      </c>
      <c r="D32" s="41">
        <f>+VLOOKUP(B32,[1]Listafuente!$D$5:$M$318,5,FALSE)</f>
        <v>20.49</v>
      </c>
      <c r="E32" s="35"/>
      <c r="F32" s="36"/>
      <c r="G32" s="114"/>
    </row>
    <row r="33" spans="1:7" ht="6" customHeight="1">
      <c r="A33" s="19"/>
      <c r="B33" s="44"/>
      <c r="C33" s="20"/>
      <c r="D33" s="84"/>
      <c r="E33" s="81"/>
      <c r="F33" s="82"/>
      <c r="G33" s="114"/>
    </row>
    <row r="34" spans="1:7">
      <c r="A34" s="25" t="s">
        <v>10</v>
      </c>
      <c r="B34" s="25" t="s">
        <v>11</v>
      </c>
      <c r="C34" s="25" t="s">
        <v>12</v>
      </c>
      <c r="D34" s="119"/>
      <c r="E34" s="119"/>
      <c r="F34" s="119"/>
      <c r="G34" s="114"/>
    </row>
    <row r="35" spans="1:7">
      <c r="A35" s="49">
        <v>1</v>
      </c>
      <c r="B35" s="76" t="s">
        <v>63</v>
      </c>
      <c r="C35" s="123" t="str">
        <f>+VLOOKUP(B35,[1]Listafuente!$D$5:$I$300,2,FALSE)</f>
        <v>Bosques de San Nicolas, Hiper Paiz El Naranjo</v>
      </c>
      <c r="D35" s="36"/>
      <c r="E35" s="38">
        <f>+VLOOKUP(B35,[1]Listafuente!$D$5:$M$319,5,FALSE)</f>
        <v>20.95</v>
      </c>
      <c r="F35" s="36"/>
      <c r="G35" s="114"/>
    </row>
    <row r="36" spans="1:7">
      <c r="A36" s="49">
        <v>2</v>
      </c>
      <c r="B36" s="127" t="s">
        <v>64</v>
      </c>
      <c r="C36" s="123" t="str">
        <f>+VLOOKUP(B36,[1]Listafuente!$D$5:$I$300,2,FALSE)</f>
        <v>Cal. San Juan 45-25 Zona 7, Col. Nueva</v>
      </c>
      <c r="D36" s="36"/>
      <c r="E36" s="38">
        <f>+VLOOKUP(B36,[1]Listafuente!$D$5:$M$319,5,FALSE)</f>
        <v>20.97</v>
      </c>
      <c r="F36" s="36"/>
      <c r="G36" s="114"/>
    </row>
    <row r="37" spans="1:7" ht="6" customHeight="1">
      <c r="A37" s="19"/>
      <c r="B37" s="20"/>
      <c r="C37" s="20"/>
      <c r="D37" s="80"/>
      <c r="E37" s="81"/>
      <c r="F37" s="82"/>
      <c r="G37" s="114"/>
    </row>
    <row r="38" spans="1:7">
      <c r="A38" s="25" t="s">
        <v>10</v>
      </c>
      <c r="B38" s="25" t="s">
        <v>11</v>
      </c>
      <c r="C38" s="25" t="s">
        <v>12</v>
      </c>
      <c r="D38" s="119"/>
      <c r="E38" s="119"/>
      <c r="F38" s="119"/>
      <c r="G38" s="114"/>
    </row>
    <row r="39" spans="1:7">
      <c r="A39" s="49">
        <v>1</v>
      </c>
      <c r="B39" s="60" t="s">
        <v>38</v>
      </c>
      <c r="C39" s="123" t="str">
        <f>+VLOOKUP(B39,[1]Listafuente!$D$5:$I$300,2,FALSE)</f>
        <v>Avenida Bolivar 26-06, zona 1</v>
      </c>
      <c r="D39" s="36"/>
      <c r="E39" s="36"/>
      <c r="F39" s="38">
        <f>+VLOOKUP(B39,[1]Listafuente!$D$5:$M$300,5,FALSE)</f>
        <v>21.99</v>
      </c>
      <c r="G39" s="114"/>
    </row>
    <row r="40" spans="1:7">
      <c r="A40" s="49">
        <v>2</v>
      </c>
      <c r="B40" s="76" t="s">
        <v>65</v>
      </c>
      <c r="C40" s="123" t="str">
        <f>+VLOOKUP(B40,[1]Listafuente!$D$5:$I$300,2,FALSE)</f>
        <v>Colonia Lomas del Norte Ruta a Canalitos, zona 17</v>
      </c>
      <c r="D40" s="43"/>
      <c r="E40" s="43"/>
      <c r="F40" s="41">
        <f>+VLOOKUP(B40,[1]Listafuente!$D$5:$M$300,5,FALSE)</f>
        <v>21.49</v>
      </c>
      <c r="G40" s="114"/>
    </row>
    <row r="41" spans="1:7" ht="15">
      <c r="A41" s="14" t="s">
        <v>43</v>
      </c>
      <c r="B41" s="15"/>
      <c r="C41" s="15"/>
      <c r="D41" s="131"/>
      <c r="E41" s="129" t="s">
        <v>8</v>
      </c>
      <c r="F41" s="47"/>
      <c r="G41" s="114"/>
    </row>
    <row r="42" spans="1:7">
      <c r="A42" s="19"/>
      <c r="B42" s="20"/>
      <c r="C42" s="20"/>
      <c r="D42" s="86" t="s">
        <v>9</v>
      </c>
      <c r="E42" s="86"/>
      <c r="F42" s="86" t="s">
        <v>9</v>
      </c>
      <c r="G42" s="114"/>
    </row>
    <row r="43" spans="1:7">
      <c r="A43" s="49" t="s">
        <v>10</v>
      </c>
      <c r="B43" s="25" t="s">
        <v>11</v>
      </c>
      <c r="C43" s="49" t="s">
        <v>12</v>
      </c>
      <c r="D43" s="88" t="s">
        <v>13</v>
      </c>
      <c r="E43" s="88" t="s">
        <v>14</v>
      </c>
      <c r="F43" s="88" t="s">
        <v>15</v>
      </c>
      <c r="G43" s="114"/>
    </row>
    <row r="44" spans="1:7">
      <c r="A44" s="31">
        <v>1</v>
      </c>
      <c r="B44" s="120" t="s">
        <v>18</v>
      </c>
      <c r="C44" s="123" t="str">
        <f>+VLOOKUP(B44,[1]Listafuente!$D$5:$I$300,2,FALSE)</f>
        <v>Diagonal 14, 20-01 zona 5.</v>
      </c>
      <c r="D44" s="95">
        <f>+VLOOKUP(B44,[1]Listafuente!$D$5:$N$319,6,FALSE)</f>
        <v>18.989999999999998</v>
      </c>
      <c r="E44" s="35"/>
      <c r="F44" s="36"/>
      <c r="G44" s="114"/>
    </row>
    <row r="45" spans="1:7">
      <c r="A45" s="31">
        <v>2</v>
      </c>
      <c r="B45" s="53" t="s">
        <v>66</v>
      </c>
      <c r="C45" s="123" t="str">
        <f>+VLOOKUP(B45,[1]Listafuente!$D$5:$I$300,2,FALSE)</f>
        <v>Anillo Periférico, Colonia Bethania, zona 7</v>
      </c>
      <c r="D45" s="96">
        <f>+VLOOKUP(B45,[1]Listafuente!$D$5:$N$319,6,FALSE)</f>
        <v>19.489999999999998</v>
      </c>
      <c r="E45" s="35"/>
      <c r="F45" s="36"/>
      <c r="G45" s="114"/>
    </row>
    <row r="46" spans="1:7">
      <c r="A46" s="31">
        <v>3</v>
      </c>
      <c r="B46" s="120" t="s">
        <v>67</v>
      </c>
      <c r="C46" s="123" t="str">
        <f>+VLOOKUP(B46,[1]Listafuente!$D$5:$I$300,2,FALSE)</f>
        <v>20 calle 3-07, zona 10.</v>
      </c>
      <c r="D46" s="96">
        <f>+VLOOKUP(B46,[1]Listafuente!$D$5:$N$319,6,FALSE)</f>
        <v>19.489999999999998</v>
      </c>
      <c r="E46" s="35"/>
      <c r="F46" s="36"/>
      <c r="G46" s="114"/>
    </row>
    <row r="47" spans="1:7">
      <c r="A47" s="31">
        <v>4</v>
      </c>
      <c r="B47" s="53" t="s">
        <v>68</v>
      </c>
      <c r="C47" s="123" t="str">
        <f>+VLOOKUP(B47,[1]Listafuente!$D$5:$I$300,2,FALSE)</f>
        <v>Boulevard Los Proceres, Zona 10.</v>
      </c>
      <c r="D47" s="98">
        <f>+VLOOKUP(B47,[1]Listafuente!$D$5:$N$319,6,FALSE)</f>
        <v>19.489999999999998</v>
      </c>
      <c r="E47" s="43"/>
      <c r="F47" s="36"/>
      <c r="G47" s="114"/>
    </row>
    <row r="48" spans="1:7" ht="6" customHeight="1">
      <c r="A48" s="19"/>
      <c r="B48" s="44"/>
      <c r="C48" s="20"/>
      <c r="D48" s="3"/>
      <c r="E48" s="3"/>
      <c r="F48" s="82"/>
      <c r="G48" s="114"/>
    </row>
    <row r="49" spans="1:7">
      <c r="A49" s="25" t="s">
        <v>10</v>
      </c>
      <c r="B49" s="25" t="s">
        <v>11</v>
      </c>
      <c r="C49" s="25" t="s">
        <v>12</v>
      </c>
      <c r="D49" s="119"/>
      <c r="E49" s="119"/>
      <c r="F49" s="119"/>
      <c r="G49" s="114"/>
    </row>
    <row r="50" spans="1:7">
      <c r="A50" s="49">
        <v>1</v>
      </c>
      <c r="B50" s="120" t="s">
        <v>64</v>
      </c>
      <c r="C50" s="123" t="str">
        <f>+VLOOKUP(B50,[1]Listafuente!$D$5:$I$300,2,FALSE)</f>
        <v>Cal. San Juan 45-25 Zona 7, Col. Nueva</v>
      </c>
      <c r="D50" s="36"/>
      <c r="E50" s="38">
        <f>+VLOOKUP(B50,[1]Listafuente!$D$5:$N$319,6,FALSE)</f>
        <v>19.97</v>
      </c>
      <c r="F50" s="36"/>
      <c r="G50" s="114"/>
    </row>
    <row r="51" spans="1:7">
      <c r="A51" s="49">
        <v>2</v>
      </c>
      <c r="B51" s="32" t="s">
        <v>58</v>
      </c>
      <c r="C51" s="123" t="str">
        <f>+VLOOKUP(B51,[1]Listafuente!$D$5:$I$300,2,FALSE)</f>
        <v>3-05 zona 8, Boulevard Sur Sn Cristobal</v>
      </c>
      <c r="D51" s="43"/>
      <c r="E51" s="41">
        <f>+VLOOKUP(B51,[1]Listafuente!$D$5:$N$319,6,FALSE)</f>
        <v>19.989999999999998</v>
      </c>
      <c r="F51" s="36"/>
      <c r="G51" s="114"/>
    </row>
    <row r="52" spans="1:7" ht="6" customHeight="1">
      <c r="A52" s="19"/>
      <c r="B52" s="44"/>
      <c r="C52" s="20"/>
      <c r="D52" s="3"/>
      <c r="E52" s="3"/>
      <c r="F52" s="99"/>
      <c r="G52" s="114"/>
    </row>
    <row r="53" spans="1:7">
      <c r="A53" s="25" t="s">
        <v>10</v>
      </c>
      <c r="B53" s="25" t="s">
        <v>11</v>
      </c>
      <c r="C53" s="25" t="s">
        <v>12</v>
      </c>
      <c r="D53" s="119"/>
      <c r="E53" s="50"/>
      <c r="F53" s="119"/>
      <c r="G53" s="114"/>
    </row>
    <row r="54" spans="1:7">
      <c r="A54" s="49">
        <v>1</v>
      </c>
      <c r="B54" s="132" t="s">
        <v>24</v>
      </c>
      <c r="C54" s="123" t="str">
        <f>+VLOOKUP(B54,[1]Listafuente!$D$5:$I$300,2,FALSE)</f>
        <v>35 Calle 11-07, zona 11.</v>
      </c>
      <c r="D54" s="36"/>
      <c r="E54" s="100"/>
      <c r="F54" s="101">
        <f>+VLOOKUP(B54,[1]Listafuente!$D$5:$N$300,6,FALSE)</f>
        <v>21.99</v>
      </c>
      <c r="G54" s="114"/>
    </row>
    <row r="55" spans="1:7">
      <c r="A55" s="49">
        <v>2</v>
      </c>
      <c r="B55" s="133" t="s">
        <v>38</v>
      </c>
      <c r="C55" s="123" t="str">
        <f>+VLOOKUP(B55,[1]Listafuente!$D$5:$I$300,2,FALSE)</f>
        <v>Avenida Bolivar 26-06, zona 1</v>
      </c>
      <c r="D55" s="43"/>
      <c r="E55" s="84"/>
      <c r="F55" s="102">
        <f>+VLOOKUP(B55,[1]Listafuente!$D$5:$N$300,6,FALSE)</f>
        <v>20.99</v>
      </c>
      <c r="G55" s="114"/>
    </row>
    <row r="56" spans="1:7">
      <c r="A56" s="134" t="s">
        <v>50</v>
      </c>
      <c r="B56" s="135"/>
      <c r="C56" s="135"/>
      <c r="D56" s="135"/>
      <c r="E56" s="135"/>
      <c r="F56" s="135"/>
      <c r="G56" s="114"/>
    </row>
    <row r="57" spans="1:7">
      <c r="A57" s="134"/>
      <c r="B57" s="135"/>
      <c r="C57" s="135"/>
      <c r="D57" s="135"/>
      <c r="E57" s="135"/>
      <c r="F57" s="135" t="s">
        <v>52</v>
      </c>
    </row>
    <row r="58" spans="1:7">
      <c r="A58" s="135"/>
      <c r="B58" s="135"/>
      <c r="C58" s="135"/>
      <c r="D58" s="135"/>
      <c r="E58" s="135"/>
      <c r="F58" s="135"/>
    </row>
    <row r="59" spans="1:7">
      <c r="A59" s="124"/>
      <c r="B59" s="124"/>
      <c r="C59" s="124"/>
      <c r="D59" s="74"/>
      <c r="E59" s="74"/>
      <c r="F59" s="74"/>
    </row>
    <row r="60" spans="1:7">
      <c r="A60" s="124"/>
      <c r="B60" s="124"/>
      <c r="C60" s="124"/>
      <c r="D60" s="74"/>
      <c r="E60" s="74"/>
      <c r="F60" s="74"/>
    </row>
    <row r="61" spans="1:7">
      <c r="A61" s="124"/>
      <c r="B61" s="136"/>
      <c r="C61" s="124"/>
      <c r="D61" s="74"/>
      <c r="E61" s="74"/>
      <c r="F61" s="74"/>
    </row>
    <row r="62" spans="1:7">
      <c r="B62" s="30"/>
      <c r="D62" s="5"/>
      <c r="E62" s="5"/>
      <c r="F62" s="5"/>
    </row>
    <row r="63" spans="1:7">
      <c r="B63" s="137"/>
      <c r="D63" s="5"/>
      <c r="E63" s="5"/>
      <c r="F63" s="5"/>
    </row>
    <row r="64" spans="1:7">
      <c r="D64" s="5"/>
      <c r="E64" s="5"/>
      <c r="F64" s="5"/>
    </row>
    <row r="65" spans="3:6">
      <c r="D65" s="5"/>
      <c r="E65" s="5"/>
      <c r="F65" s="5"/>
    </row>
    <row r="66" spans="3:6">
      <c r="D66" s="5"/>
      <c r="E66" s="5"/>
      <c r="F66" s="5"/>
    </row>
    <row r="67" spans="3:6">
      <c r="D67" s="5"/>
      <c r="E67" s="5"/>
      <c r="F67" s="5"/>
    </row>
    <row r="68" spans="3:6">
      <c r="D68" s="5"/>
      <c r="E68" s="5"/>
      <c r="F68" s="5"/>
    </row>
    <row r="69" spans="3:6">
      <c r="D69" s="5"/>
      <c r="E69" s="5"/>
      <c r="F69" s="5"/>
    </row>
    <row r="70" spans="3:6">
      <c r="D70" s="5"/>
      <c r="E70" s="5"/>
      <c r="F70" s="5"/>
    </row>
    <row r="71" spans="3:6">
      <c r="D71" s="5"/>
      <c r="E71" s="5"/>
      <c r="F71" s="5"/>
    </row>
    <row r="72" spans="3:6">
      <c r="C72" s="115" t="s">
        <v>69</v>
      </c>
      <c r="D72" s="5"/>
      <c r="E72" s="5"/>
      <c r="F72" s="5"/>
    </row>
    <row r="73" spans="3:6">
      <c r="D73" s="5"/>
      <c r="E73" s="5"/>
      <c r="F73" s="5"/>
    </row>
    <row r="74" spans="3:6">
      <c r="D74" s="5"/>
      <c r="E74" s="5"/>
      <c r="F74" s="5"/>
    </row>
    <row r="75" spans="3:6">
      <c r="D75" s="5"/>
      <c r="E75" s="5"/>
      <c r="F75" s="5"/>
    </row>
    <row r="76" spans="3:6">
      <c r="D76" s="5"/>
      <c r="E76" s="5"/>
      <c r="F76" s="5"/>
    </row>
    <row r="77" spans="3:6">
      <c r="D77" s="5"/>
      <c r="E77" s="5"/>
      <c r="F77" s="5"/>
    </row>
    <row r="157" spans="4:4">
      <c r="D157" s="115">
        <f>AVERAGE(D9:D156)</f>
        <v>20.59833333333334</v>
      </c>
    </row>
  </sheetData>
  <mergeCells count="16">
    <mergeCell ref="A41:C41"/>
    <mergeCell ref="A42:C42"/>
    <mergeCell ref="A48:C48"/>
    <mergeCell ref="A52:C52"/>
    <mergeCell ref="A18:C18"/>
    <mergeCell ref="A22:C22"/>
    <mergeCell ref="A26:C26"/>
    <mergeCell ref="A27:C27"/>
    <mergeCell ref="A33:C33"/>
    <mergeCell ref="A37:C37"/>
    <mergeCell ref="A5:F5"/>
    <mergeCell ref="A6:F6"/>
    <mergeCell ref="A7:F7"/>
    <mergeCell ref="A8:F8"/>
    <mergeCell ref="A11:C11"/>
    <mergeCell ref="A12:C12"/>
  </mergeCells>
  <printOptions horizontalCentered="1"/>
  <pageMargins left="0.78740157480314965" right="0.78740157480314965" top="0.98425196850393704" bottom="0.98425196850393704" header="0" footer="0"/>
  <pageSetup scale="70" orientation="portrait" horizontalDpi="4294967295" verticalDpi="4294967295" r:id="rId1"/>
  <headerFooter scaleWithDoc="0" alignWithMargins="0"/>
  <drawing r:id="rId2"/>
  <legacyDrawing r:id="rId3"/>
  <oleObjects>
    <oleObject progId="Paint.Picture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V183"/>
  <sheetViews>
    <sheetView showRuler="0" view="pageBreakPreview" topLeftCell="A10" zoomScale="130" zoomScaleNormal="100" zoomScaleSheetLayoutView="130" workbookViewId="0">
      <selection activeCell="C78" sqref="C78"/>
    </sheetView>
  </sheetViews>
  <sheetFormatPr baseColWidth="10" defaultRowHeight="12.75"/>
  <cols>
    <col min="1" max="1" width="15.7109375" style="144" customWidth="1"/>
    <col min="2" max="2" width="13" style="144" customWidth="1"/>
    <col min="3" max="3" width="8.5703125" style="144" customWidth="1"/>
    <col min="4" max="4" width="11.85546875" style="144" customWidth="1"/>
    <col min="5" max="5" width="8.7109375" style="144" customWidth="1"/>
    <col min="6" max="6" width="10.7109375" style="144" customWidth="1"/>
    <col min="7" max="7" width="8.7109375" style="144" customWidth="1"/>
    <col min="8" max="8" width="9.7109375" style="144" customWidth="1"/>
    <col min="9" max="9" width="5.28515625" style="147" customWidth="1"/>
    <col min="10" max="10" width="5.42578125" style="144" customWidth="1"/>
    <col min="11" max="11" width="11.42578125" style="147"/>
    <col min="12" max="12" width="11.42578125" style="143"/>
    <col min="13" max="13" width="12.5703125" style="144" bestFit="1" customWidth="1"/>
    <col min="14" max="16384" width="11.42578125" style="144"/>
  </cols>
  <sheetData>
    <row r="1" spans="1:18">
      <c r="A1" s="138" t="s">
        <v>1</v>
      </c>
      <c r="B1" s="139"/>
      <c r="C1" s="139"/>
      <c r="D1" s="139"/>
      <c r="E1" s="140"/>
      <c r="F1" s="140"/>
      <c r="G1" s="140"/>
      <c r="H1" s="140"/>
      <c r="I1" s="141"/>
      <c r="J1" s="142"/>
      <c r="K1" s="142"/>
      <c r="M1" s="143"/>
      <c r="N1" s="143"/>
      <c r="O1" s="143"/>
      <c r="P1" s="143"/>
    </row>
    <row r="2" spans="1:18">
      <c r="A2" s="145" t="s">
        <v>2</v>
      </c>
      <c r="B2" s="146"/>
      <c r="C2" s="146"/>
      <c r="D2" s="146"/>
      <c r="E2" s="56"/>
      <c r="F2" s="56"/>
      <c r="G2" s="56"/>
      <c r="H2" s="56"/>
      <c r="I2" s="141"/>
      <c r="J2" s="142"/>
      <c r="K2" s="142"/>
      <c r="M2" s="147"/>
      <c r="N2" s="143"/>
      <c r="O2" s="147"/>
      <c r="P2" s="143"/>
    </row>
    <row r="3" spans="1:18">
      <c r="A3" s="145"/>
      <c r="B3" s="146"/>
      <c r="C3" s="146"/>
      <c r="D3" s="146"/>
      <c r="E3" s="56"/>
      <c r="F3" s="56"/>
      <c r="G3" s="56"/>
      <c r="H3" s="56"/>
      <c r="I3" s="141"/>
      <c r="J3" s="142"/>
      <c r="K3" s="142"/>
      <c r="M3" s="143"/>
      <c r="N3" s="143"/>
      <c r="O3" s="143"/>
      <c r="P3" s="143"/>
    </row>
    <row r="4" spans="1:18" ht="15">
      <c r="A4" s="148" t="s">
        <v>70</v>
      </c>
      <c r="B4" s="149"/>
      <c r="C4" s="149"/>
      <c r="D4" s="149"/>
      <c r="E4" s="149"/>
      <c r="F4" s="149"/>
      <c r="G4" s="149"/>
      <c r="H4" s="149"/>
      <c r="I4" s="141"/>
      <c r="J4" s="142"/>
      <c r="K4" s="142"/>
      <c r="M4" s="147"/>
      <c r="N4" s="143"/>
      <c r="O4" s="147"/>
      <c r="P4" s="143"/>
    </row>
    <row r="5" spans="1:18" ht="15.75">
      <c r="A5" s="150" t="s">
        <v>71</v>
      </c>
      <c r="B5" s="151"/>
      <c r="C5" s="151"/>
      <c r="D5" s="151"/>
      <c r="E5" s="151"/>
      <c r="F5" s="151"/>
      <c r="G5" s="151"/>
      <c r="H5" s="152"/>
      <c r="I5" s="141"/>
      <c r="J5" s="142"/>
      <c r="K5" s="142"/>
      <c r="M5" s="143"/>
      <c r="N5" s="143"/>
      <c r="O5" s="143"/>
      <c r="P5" s="143"/>
    </row>
    <row r="6" spans="1:18">
      <c r="A6" s="153" t="s">
        <v>72</v>
      </c>
      <c r="B6" s="154"/>
      <c r="C6" s="154"/>
      <c r="D6" s="154"/>
      <c r="E6" s="154"/>
      <c r="F6" s="154"/>
      <c r="G6" s="154"/>
      <c r="H6" s="155"/>
      <c r="I6" s="141"/>
      <c r="J6" s="142"/>
      <c r="K6" s="142"/>
      <c r="M6" s="147"/>
      <c r="N6" s="143"/>
      <c r="O6" s="147"/>
      <c r="P6" s="143"/>
    </row>
    <row r="7" spans="1:18">
      <c r="A7" s="153" t="s">
        <v>73</v>
      </c>
      <c r="B7" s="154"/>
      <c r="C7" s="154"/>
      <c r="D7" s="154"/>
      <c r="E7" s="154"/>
      <c r="F7" s="154"/>
      <c r="G7" s="154"/>
      <c r="H7" s="155"/>
      <c r="I7" s="142"/>
      <c r="J7" s="142"/>
      <c r="K7" s="142"/>
      <c r="M7" s="143"/>
      <c r="N7" s="147"/>
      <c r="O7" s="143"/>
      <c r="P7" s="143"/>
    </row>
    <row r="8" spans="1:18">
      <c r="A8" s="153" t="s">
        <v>74</v>
      </c>
      <c r="B8" s="154"/>
      <c r="C8" s="154"/>
      <c r="D8" s="154"/>
      <c r="E8" s="154"/>
      <c r="F8" s="154"/>
      <c r="G8" s="154"/>
      <c r="H8" s="155"/>
      <c r="I8" s="142"/>
      <c r="J8" s="142"/>
      <c r="K8" s="142"/>
      <c r="M8" s="143"/>
      <c r="N8" s="143"/>
      <c r="O8" s="143"/>
      <c r="P8" s="143"/>
    </row>
    <row r="9" spans="1:18">
      <c r="A9" s="156"/>
      <c r="B9" s="155"/>
      <c r="C9" s="155"/>
      <c r="D9" s="155"/>
      <c r="E9" s="155"/>
      <c r="F9" s="155"/>
      <c r="G9" s="155"/>
      <c r="H9" s="155"/>
      <c r="I9" s="142"/>
      <c r="J9" s="142"/>
      <c r="K9" s="142"/>
      <c r="M9" s="147"/>
      <c r="N9" s="147"/>
      <c r="O9" s="147"/>
      <c r="P9" s="143"/>
    </row>
    <row r="10" spans="1:18">
      <c r="A10" s="157" t="str">
        <f>+[1]Listafuente!A1</f>
        <v>FECHA DE INSPECCIÓN:  09 de febrero 2015</v>
      </c>
      <c r="B10" s="158"/>
      <c r="C10" s="158"/>
      <c r="D10" s="158"/>
      <c r="E10" s="158"/>
      <c r="F10" s="158"/>
      <c r="G10" s="159"/>
      <c r="H10" s="56"/>
      <c r="I10" s="142"/>
      <c r="J10" s="142"/>
      <c r="K10" s="142"/>
      <c r="M10" s="143"/>
      <c r="O10" s="143"/>
      <c r="P10" s="143"/>
    </row>
    <row r="11" spans="1:18">
      <c r="A11" s="160" t="s">
        <v>75</v>
      </c>
      <c r="B11" s="161"/>
      <c r="C11" s="161"/>
      <c r="D11" s="161"/>
      <c r="E11" s="161"/>
      <c r="F11" s="161"/>
      <c r="G11" s="162"/>
      <c r="H11" s="56"/>
      <c r="I11" s="142"/>
      <c r="J11" s="142"/>
      <c r="K11" s="142"/>
      <c r="M11" s="143"/>
      <c r="N11" s="143"/>
      <c r="O11" s="143"/>
      <c r="P11" s="143"/>
    </row>
    <row r="12" spans="1:18">
      <c r="A12" s="163" t="s">
        <v>76</v>
      </c>
      <c r="B12" s="164" t="s">
        <v>77</v>
      </c>
      <c r="C12" s="165" t="s">
        <v>78</v>
      </c>
      <c r="D12" s="166" t="s">
        <v>79</v>
      </c>
      <c r="E12" s="165" t="s">
        <v>78</v>
      </c>
      <c r="F12" s="167" t="s">
        <v>80</v>
      </c>
      <c r="G12" s="168" t="s">
        <v>78</v>
      </c>
      <c r="H12" s="56"/>
      <c r="I12" s="142"/>
      <c r="J12" s="142"/>
      <c r="K12" s="142"/>
      <c r="M12" s="143"/>
      <c r="N12" s="147"/>
      <c r="O12" s="143"/>
      <c r="P12" s="143"/>
    </row>
    <row r="13" spans="1:18">
      <c r="A13" s="169"/>
      <c r="B13" s="170" t="s">
        <v>81</v>
      </c>
      <c r="C13" s="171" t="s">
        <v>82</v>
      </c>
      <c r="D13" s="172" t="s">
        <v>81</v>
      </c>
      <c r="E13" s="171" t="s">
        <v>82</v>
      </c>
      <c r="F13" s="173" t="s">
        <v>81</v>
      </c>
      <c r="G13" s="174" t="s">
        <v>82</v>
      </c>
      <c r="H13" s="56"/>
      <c r="I13" s="142"/>
      <c r="J13" s="142"/>
      <c r="K13" s="142"/>
      <c r="M13" s="147"/>
      <c r="N13" s="147"/>
      <c r="O13" s="147"/>
      <c r="P13" s="143"/>
      <c r="R13" s="147"/>
    </row>
    <row r="14" spans="1:18">
      <c r="A14" s="175" t="s">
        <v>83</v>
      </c>
      <c r="B14" s="176">
        <f>+[1]Compañias!D96</f>
        <v>22.475517241379322</v>
      </c>
      <c r="C14" s="177">
        <f>B14-20.99</f>
        <v>1.4855172413793234</v>
      </c>
      <c r="D14" s="178">
        <f>+[1]Compañias!E96</f>
        <v>20.974827586206903</v>
      </c>
      <c r="E14" s="179">
        <f>D14-19.48</f>
        <v>1.4948275862069025</v>
      </c>
      <c r="F14" s="180">
        <f>+[1]Compañias!F96</f>
        <v>20.000344827586215</v>
      </c>
      <c r="G14" s="181">
        <f>F14-17.99</f>
        <v>2.0103448275862164</v>
      </c>
      <c r="H14" s="56"/>
      <c r="I14" s="142"/>
      <c r="J14" s="142"/>
      <c r="K14" s="142"/>
      <c r="M14" s="143"/>
      <c r="N14" s="143"/>
      <c r="O14" s="143"/>
      <c r="P14" s="143"/>
      <c r="Q14" s="147"/>
      <c r="R14" s="147"/>
    </row>
    <row r="15" spans="1:18">
      <c r="A15" s="182" t="s">
        <v>84</v>
      </c>
      <c r="B15" s="183">
        <f>+[1]Compañias!D196</f>
        <v>22.509111111111121</v>
      </c>
      <c r="C15" s="184">
        <f>B15-20.98</f>
        <v>1.5291111111111206</v>
      </c>
      <c r="D15" s="185">
        <f>+[1]Compañias!E196</f>
        <v>20.98869565217392</v>
      </c>
      <c r="E15" s="186">
        <f>D15-19.55</f>
        <v>1.4386956521739194</v>
      </c>
      <c r="F15" s="187">
        <f>+[1]Compañias!F196</f>
        <v>19.998095238095246</v>
      </c>
      <c r="G15" s="188">
        <f>F15-18.01</f>
        <v>1.9880952380952444</v>
      </c>
      <c r="H15" s="56"/>
      <c r="I15" s="142"/>
      <c r="J15" s="142"/>
      <c r="K15" s="142"/>
      <c r="M15" s="143"/>
      <c r="N15" s="143"/>
      <c r="O15" s="143"/>
      <c r="P15" s="143"/>
      <c r="Q15" s="147"/>
      <c r="R15" s="147"/>
    </row>
    <row r="16" spans="1:18">
      <c r="A16" s="182" t="s">
        <v>85</v>
      </c>
      <c r="B16" s="183">
        <f>+[1]Compañias!D133</f>
        <v>22.489411764705888</v>
      </c>
      <c r="C16" s="184">
        <f>B16-20.94</f>
        <v>1.5494117647058872</v>
      </c>
      <c r="D16" s="185">
        <f>+[1]Compañias!E133</f>
        <v>20.960000000000004</v>
      </c>
      <c r="E16" s="186">
        <f>D16-19.5</f>
        <v>1.4600000000000044</v>
      </c>
      <c r="F16" s="187">
        <f>+[1]Compañias!F133</f>
        <v>19.966470588235296</v>
      </c>
      <c r="G16" s="188">
        <f>F16-17.94</f>
        <v>2.0264705882352949</v>
      </c>
      <c r="H16" s="56"/>
      <c r="I16" s="142"/>
      <c r="J16" s="142"/>
      <c r="K16" s="142"/>
      <c r="L16" s="189"/>
      <c r="M16" s="142"/>
      <c r="N16" s="147"/>
      <c r="O16" s="147"/>
      <c r="P16" s="143"/>
      <c r="Q16" s="147"/>
      <c r="R16" s="147"/>
    </row>
    <row r="17" spans="1:18">
      <c r="A17" s="182" t="s">
        <v>86</v>
      </c>
      <c r="B17" s="183">
        <f>+[1]Compañias!D235</f>
        <v>22.49</v>
      </c>
      <c r="C17" s="184">
        <f>B17-20.99</f>
        <v>1.5</v>
      </c>
      <c r="D17" s="185">
        <f>+[1]Compañias!E235</f>
        <v>20.99</v>
      </c>
      <c r="E17" s="186">
        <f>D17-19.49</f>
        <v>1.5</v>
      </c>
      <c r="F17" s="187">
        <f>+[1]Compañias!F235</f>
        <v>19.989999999999998</v>
      </c>
      <c r="G17" s="188">
        <f>F17-17.99</f>
        <v>2</v>
      </c>
      <c r="H17" s="56"/>
      <c r="I17" s="142"/>
      <c r="J17" s="142"/>
      <c r="K17" s="142"/>
      <c r="L17" s="189"/>
      <c r="M17" s="190"/>
      <c r="N17" s="143"/>
      <c r="O17" s="143"/>
      <c r="P17" s="143"/>
      <c r="Q17" s="147"/>
      <c r="R17" s="147"/>
    </row>
    <row r="18" spans="1:18">
      <c r="A18" s="182" t="s">
        <v>87</v>
      </c>
      <c r="B18" s="183">
        <f>+[1]Compañias!D246</f>
        <v>22.47</v>
      </c>
      <c r="C18" s="184">
        <f>B18-20.7</f>
        <v>1.7699999999999996</v>
      </c>
      <c r="D18" s="185">
        <f>+[1]Compañias!E246</f>
        <v>20.95</v>
      </c>
      <c r="E18" s="186">
        <f>D18-19.47</f>
        <v>1.4800000000000004</v>
      </c>
      <c r="F18" s="187">
        <f>+[1]Compañias!F246</f>
        <v>19.899999999999999</v>
      </c>
      <c r="G18" s="188">
        <f>F18-17.95</f>
        <v>1.9499999999999993</v>
      </c>
      <c r="H18" s="56"/>
      <c r="I18" s="142"/>
      <c r="J18" s="142"/>
      <c r="K18" s="142"/>
      <c r="L18" s="189"/>
      <c r="M18" s="142"/>
      <c r="N18" s="147"/>
      <c r="O18" s="147"/>
      <c r="P18" s="143"/>
      <c r="Q18" s="147"/>
      <c r="R18" s="147"/>
    </row>
    <row r="19" spans="1:18">
      <c r="A19" s="182" t="s">
        <v>88</v>
      </c>
      <c r="B19" s="183">
        <f>+[1]Compañias!D223</f>
        <v>22.570000000000004</v>
      </c>
      <c r="C19" s="184">
        <f>B19-20.95</f>
        <v>1.6200000000000045</v>
      </c>
      <c r="D19" s="185">
        <f>+[1]Compañias!E223</f>
        <v>21.036666666666672</v>
      </c>
      <c r="E19" s="186">
        <f>D19-19.49</f>
        <v>1.546666666666674</v>
      </c>
      <c r="F19" s="187">
        <f>+[1]Compañias!F223</f>
        <v>20.036666666666672</v>
      </c>
      <c r="G19" s="188">
        <f>F19-17.98</f>
        <v>2.056666666666672</v>
      </c>
      <c r="H19" s="56"/>
      <c r="I19" s="142"/>
      <c r="J19" s="142"/>
      <c r="K19" s="142"/>
      <c r="L19" s="189"/>
      <c r="M19" s="190"/>
      <c r="N19" s="147"/>
      <c r="O19" s="143"/>
      <c r="P19" s="143"/>
      <c r="Q19" s="147"/>
      <c r="R19" s="147"/>
    </row>
    <row r="20" spans="1:18">
      <c r="A20" s="191" t="s">
        <v>89</v>
      </c>
      <c r="B20" s="192">
        <f>+[1]Compañias!D286</f>
        <v>22.504285714285714</v>
      </c>
      <c r="C20" s="193">
        <f>B20-20.97</f>
        <v>1.5342857142857156</v>
      </c>
      <c r="D20" s="194">
        <f>+[1]Compañias!E286</f>
        <v>20.932857142857138</v>
      </c>
      <c r="E20" s="195">
        <f>D20-19.47</f>
        <v>1.4628571428571391</v>
      </c>
      <c r="F20" s="196">
        <f>+[1]Compañias!F286</f>
        <v>19.947142857142858</v>
      </c>
      <c r="G20" s="197">
        <f>F20-17.98</f>
        <v>1.9671428571428571</v>
      </c>
      <c r="H20" s="56"/>
      <c r="I20" s="142"/>
      <c r="J20" s="142"/>
      <c r="K20" s="142"/>
      <c r="L20" s="189"/>
      <c r="M20" s="189"/>
      <c r="N20" s="143"/>
      <c r="O20" s="143"/>
      <c r="P20" s="143"/>
      <c r="Q20" s="147"/>
      <c r="R20" s="147"/>
    </row>
    <row r="21" spans="1:18">
      <c r="A21" s="198" t="s">
        <v>90</v>
      </c>
      <c r="B21" s="199"/>
      <c r="C21" s="199"/>
      <c r="D21" s="199"/>
      <c r="E21" s="199" t="s">
        <v>91</v>
      </c>
      <c r="F21" s="199"/>
      <c r="G21" s="199"/>
      <c r="H21" s="56"/>
      <c r="I21" s="142"/>
      <c r="J21" s="142"/>
      <c r="K21" s="142"/>
      <c r="M21" s="147"/>
      <c r="N21" s="143"/>
      <c r="O21" s="147"/>
      <c r="P21" s="143"/>
      <c r="Q21" s="147"/>
      <c r="R21" s="147"/>
    </row>
    <row r="22" spans="1:18">
      <c r="A22" s="200" t="s">
        <v>92</v>
      </c>
      <c r="B22" s="56"/>
      <c r="C22" s="56"/>
      <c r="D22" s="56"/>
      <c r="E22" s="56"/>
      <c r="F22" s="56"/>
      <c r="G22" s="56"/>
      <c r="H22" s="56"/>
      <c r="I22" s="142"/>
      <c r="J22" s="142"/>
      <c r="K22" s="142"/>
      <c r="M22" s="143"/>
      <c r="N22" s="143"/>
      <c r="O22" s="143"/>
      <c r="P22" s="143"/>
      <c r="Q22" s="147"/>
      <c r="R22" s="147"/>
    </row>
    <row r="23" spans="1:18">
      <c r="A23" s="201"/>
      <c r="B23" s="185"/>
      <c r="C23" s="185"/>
      <c r="D23" s="185"/>
      <c r="E23" s="185"/>
      <c r="F23" s="185"/>
      <c r="G23" s="185"/>
      <c r="H23" s="56"/>
      <c r="I23" s="142"/>
      <c r="J23" s="142"/>
      <c r="K23" s="142"/>
      <c r="M23" s="147"/>
      <c r="N23" s="143"/>
      <c r="O23" s="147"/>
      <c r="P23" s="143"/>
      <c r="Q23" s="147"/>
      <c r="R23" s="147"/>
    </row>
    <row r="24" spans="1:18" ht="15.75">
      <c r="A24" s="150" t="s">
        <v>93</v>
      </c>
      <c r="B24" s="151"/>
      <c r="C24" s="151"/>
      <c r="D24" s="151"/>
      <c r="E24" s="151"/>
      <c r="F24" s="151"/>
      <c r="G24" s="151"/>
      <c r="H24" s="202"/>
      <c r="I24" s="142"/>
      <c r="J24" s="142"/>
      <c r="K24" s="142"/>
      <c r="M24" s="143"/>
      <c r="N24" s="143"/>
      <c r="O24" s="143"/>
      <c r="P24" s="143"/>
      <c r="Q24" s="147"/>
      <c r="R24" s="147"/>
    </row>
    <row r="25" spans="1:18">
      <c r="A25" s="153" t="s">
        <v>72</v>
      </c>
      <c r="B25" s="154"/>
      <c r="C25" s="154"/>
      <c r="D25" s="154"/>
      <c r="E25" s="154"/>
      <c r="F25" s="154"/>
      <c r="G25" s="154"/>
      <c r="H25" s="203"/>
      <c r="I25" s="142"/>
      <c r="J25" s="142"/>
      <c r="K25" s="142"/>
      <c r="M25" s="147"/>
      <c r="N25" s="143"/>
      <c r="O25" s="147"/>
      <c r="P25" s="143"/>
      <c r="Q25" s="147"/>
      <c r="R25" s="147"/>
    </row>
    <row r="26" spans="1:18">
      <c r="A26" s="153" t="s">
        <v>73</v>
      </c>
      <c r="B26" s="154"/>
      <c r="C26" s="154"/>
      <c r="D26" s="154"/>
      <c r="E26" s="154"/>
      <c r="F26" s="154"/>
      <c r="G26" s="154"/>
      <c r="H26" s="203"/>
      <c r="I26" s="142"/>
      <c r="J26" s="142"/>
      <c r="K26" s="142"/>
      <c r="M26" s="147"/>
      <c r="N26" s="143"/>
      <c r="O26" s="147"/>
      <c r="P26" s="143"/>
      <c r="Q26" s="147"/>
      <c r="R26" s="147"/>
    </row>
    <row r="27" spans="1:18">
      <c r="A27" s="153" t="s">
        <v>94</v>
      </c>
      <c r="B27" s="154"/>
      <c r="C27" s="154"/>
      <c r="D27" s="154"/>
      <c r="E27" s="154"/>
      <c r="F27" s="154"/>
      <c r="G27" s="154"/>
      <c r="H27" s="203"/>
      <c r="I27" s="142"/>
      <c r="J27" s="142"/>
      <c r="K27" s="142"/>
      <c r="M27" s="143"/>
      <c r="N27" s="143"/>
      <c r="O27" s="143"/>
      <c r="P27" s="143"/>
      <c r="Q27" s="147"/>
      <c r="R27" s="147"/>
    </row>
    <row r="28" spans="1:18">
      <c r="A28" s="204"/>
      <c r="B28" s="56"/>
      <c r="C28" s="56"/>
      <c r="D28" s="56"/>
      <c r="E28" s="56"/>
      <c r="F28" s="56"/>
      <c r="G28" s="56"/>
      <c r="H28" s="56"/>
      <c r="I28" s="142"/>
      <c r="J28" s="142"/>
      <c r="K28" s="142"/>
      <c r="M28" s="147"/>
      <c r="N28" s="143"/>
      <c r="O28" s="147"/>
      <c r="P28" s="143"/>
      <c r="Q28" s="147"/>
      <c r="R28" s="147"/>
    </row>
    <row r="29" spans="1:18">
      <c r="A29" s="205" t="s">
        <v>76</v>
      </c>
      <c r="B29" s="164" t="s">
        <v>77</v>
      </c>
      <c r="C29" s="165" t="s">
        <v>78</v>
      </c>
      <c r="D29" s="166" t="s">
        <v>79</v>
      </c>
      <c r="E29" s="165" t="s">
        <v>78</v>
      </c>
      <c r="F29" s="167" t="s">
        <v>80</v>
      </c>
      <c r="G29" s="168" t="s">
        <v>78</v>
      </c>
      <c r="H29" s="56"/>
      <c r="I29" s="142"/>
      <c r="J29" s="142"/>
      <c r="K29" s="142"/>
      <c r="M29" s="143"/>
      <c r="N29" s="143"/>
      <c r="O29" s="143"/>
      <c r="P29" s="143"/>
      <c r="Q29" s="147"/>
      <c r="R29" s="147"/>
    </row>
    <row r="30" spans="1:18">
      <c r="A30" s="206"/>
      <c r="B30" s="170" t="s">
        <v>81</v>
      </c>
      <c r="C30" s="171" t="s">
        <v>82</v>
      </c>
      <c r="D30" s="172" t="s">
        <v>81</v>
      </c>
      <c r="E30" s="171" t="s">
        <v>82</v>
      </c>
      <c r="F30" s="173" t="s">
        <v>81</v>
      </c>
      <c r="G30" s="174" t="s">
        <v>82</v>
      </c>
      <c r="H30" s="56"/>
      <c r="I30" s="142"/>
      <c r="J30" s="142"/>
      <c r="K30" s="142"/>
      <c r="M30" s="147"/>
      <c r="N30" s="143"/>
      <c r="O30" s="147"/>
      <c r="P30" s="143"/>
      <c r="Q30" s="147"/>
      <c r="R30" s="147"/>
    </row>
    <row r="31" spans="1:18">
      <c r="A31" s="175" t="s">
        <v>95</v>
      </c>
      <c r="B31" s="176">
        <f>+[1]Compañias!G96</f>
        <v>23.306111111111122</v>
      </c>
      <c r="C31" s="177">
        <f>B31-21.8</f>
        <v>1.5061111111111209</v>
      </c>
      <c r="D31" s="178">
        <f>+[1]Compañias!H96</f>
        <v>21.724927536231895</v>
      </c>
      <c r="E31" s="177">
        <f>D31-20.28</f>
        <v>1.4449275362318943</v>
      </c>
      <c r="F31" s="180">
        <f>+[1]Compañias!I96</f>
        <v>20.825253521126776</v>
      </c>
      <c r="G31" s="181">
        <f>F31-18.8</f>
        <v>2.0252535211267748</v>
      </c>
      <c r="H31" s="56"/>
      <c r="I31" s="207"/>
      <c r="J31" s="142"/>
      <c r="K31" s="142"/>
      <c r="M31" s="143"/>
      <c r="N31" s="143"/>
      <c r="O31" s="143"/>
      <c r="P31" s="143"/>
      <c r="Q31" s="147"/>
      <c r="R31" s="147"/>
    </row>
    <row r="32" spans="1:18">
      <c r="A32" s="182" t="s">
        <v>96</v>
      </c>
      <c r="B32" s="183">
        <f>+[1]Compañias!G133</f>
        <v>23.422857142857143</v>
      </c>
      <c r="C32" s="184">
        <f>B32-21.83</f>
        <v>1.5928571428571452</v>
      </c>
      <c r="D32" s="185">
        <f>+[1]Compañias!H133</f>
        <v>21.894285714285711</v>
      </c>
      <c r="E32" s="184">
        <f>D32-20.43</f>
        <v>1.4642857142857117</v>
      </c>
      <c r="F32" s="187">
        <f>+[1]Compañias!I133</f>
        <v>20.928095238095235</v>
      </c>
      <c r="G32" s="188">
        <f>F32-18.88</f>
        <v>2.048095238095236</v>
      </c>
      <c r="H32" s="56"/>
      <c r="I32" s="142"/>
      <c r="J32" s="142"/>
      <c r="K32" s="142"/>
      <c r="M32" s="147"/>
      <c r="N32" s="147"/>
      <c r="O32" s="147"/>
      <c r="P32" s="143"/>
      <c r="Q32" s="147"/>
      <c r="R32" s="147"/>
    </row>
    <row r="33" spans="1:18">
      <c r="A33" s="182" t="s">
        <v>86</v>
      </c>
      <c r="B33" s="183">
        <f>+[1]Compañias!G235</f>
        <v>23.229999999999997</v>
      </c>
      <c r="C33" s="184">
        <f>B33-21.94</f>
        <v>1.2899999999999956</v>
      </c>
      <c r="D33" s="185">
        <f>+[1]Compañias!H235</f>
        <v>21.929999999999996</v>
      </c>
      <c r="E33" s="184">
        <f>D33-20.52</f>
        <v>1.4099999999999966</v>
      </c>
      <c r="F33" s="187">
        <f>+[1]Compañias!I235</f>
        <v>20.854999999999997</v>
      </c>
      <c r="G33" s="188">
        <f>F33-18.99</f>
        <v>1.8649999999999984</v>
      </c>
      <c r="H33" s="56"/>
      <c r="I33" s="142"/>
      <c r="J33" s="142"/>
      <c r="K33" s="142"/>
      <c r="M33" s="143"/>
      <c r="N33" s="143"/>
      <c r="O33" s="143"/>
      <c r="P33" s="143"/>
      <c r="Q33" s="147"/>
      <c r="R33" s="147"/>
    </row>
    <row r="34" spans="1:18">
      <c r="A34" s="182" t="s">
        <v>84</v>
      </c>
      <c r="B34" s="183">
        <f>+[1]Compañias!G196</f>
        <v>23.165384615384621</v>
      </c>
      <c r="C34" s="184">
        <f>B34-21.61</f>
        <v>1.5553846153846216</v>
      </c>
      <c r="D34" s="185">
        <f>+[1]Compañias!H196</f>
        <v>21.826216216216221</v>
      </c>
      <c r="E34" s="184">
        <f>D34-20.26</f>
        <v>1.566216216216219</v>
      </c>
      <c r="F34" s="187">
        <f>+[1]Compañias!I196</f>
        <v>20.617000000000001</v>
      </c>
      <c r="G34" s="188">
        <f>F34-18.55</f>
        <v>2.0670000000000002</v>
      </c>
      <c r="H34" s="56"/>
      <c r="I34" s="142"/>
      <c r="J34" s="142"/>
      <c r="K34" s="142"/>
      <c r="M34" s="147"/>
      <c r="N34" s="143"/>
      <c r="O34" s="147"/>
      <c r="P34" s="143"/>
      <c r="Q34" s="147"/>
      <c r="R34" s="147"/>
    </row>
    <row r="35" spans="1:18">
      <c r="A35" s="182" t="s">
        <v>97</v>
      </c>
      <c r="B35" s="183">
        <f>+[1]Compañias!G223</f>
        <v>23.30266485178463</v>
      </c>
      <c r="C35" s="184">
        <f>B35-21.8</f>
        <v>1.5026648517846297</v>
      </c>
      <c r="D35" s="185">
        <f>+[1]Compañias!H223</f>
        <v>21.85533047735618</v>
      </c>
      <c r="E35" s="184">
        <f>D35-20.36</f>
        <v>1.4953304773561804</v>
      </c>
      <c r="F35" s="187">
        <f>+[1]Compañias!I223</f>
        <v>20.843472733037412</v>
      </c>
      <c r="G35" s="188">
        <f>F35-18.67</f>
        <v>2.1734727330374106</v>
      </c>
      <c r="H35" s="56"/>
      <c r="I35" s="142"/>
      <c r="J35" s="142"/>
      <c r="K35" s="142"/>
      <c r="M35" s="147">
        <v>33.89</v>
      </c>
      <c r="N35" s="143">
        <v>33.29</v>
      </c>
      <c r="O35" s="147">
        <v>30.39</v>
      </c>
      <c r="P35" s="143"/>
      <c r="Q35" s="147"/>
      <c r="R35" s="147"/>
    </row>
    <row r="36" spans="1:18">
      <c r="A36" s="191" t="s">
        <v>89</v>
      </c>
      <c r="B36" s="192">
        <f>+[1]Compañias!G286</f>
        <v>22.807619047619045</v>
      </c>
      <c r="C36" s="193">
        <f>B36-21.21</f>
        <v>1.5976190476190446</v>
      </c>
      <c r="D36" s="194">
        <f>+[1]Compañias!H286</f>
        <v>21.331904761904763</v>
      </c>
      <c r="E36" s="193">
        <f>D36-19.87</f>
        <v>1.461904761904762</v>
      </c>
      <c r="F36" s="196">
        <f>+[1]Compañias!I286</f>
        <v>20.255714285714287</v>
      </c>
      <c r="G36" s="197">
        <f>F36-18.27</f>
        <v>1.9857142857142875</v>
      </c>
      <c r="H36" s="56"/>
      <c r="I36" s="142"/>
      <c r="J36" s="142"/>
      <c r="K36" s="142"/>
      <c r="M36" s="147">
        <v>32.9</v>
      </c>
      <c r="N36" s="143">
        <v>31.85</v>
      </c>
      <c r="O36" s="147">
        <v>28.7</v>
      </c>
      <c r="P36" s="143"/>
      <c r="Q36" s="147"/>
      <c r="R36" s="147"/>
    </row>
    <row r="37" spans="1:18">
      <c r="A37" s="198" t="s">
        <v>98</v>
      </c>
      <c r="B37" s="208"/>
      <c r="C37" s="208"/>
      <c r="D37" s="208"/>
      <c r="E37" s="208"/>
      <c r="F37" s="208"/>
      <c r="G37" s="208" t="s">
        <v>52</v>
      </c>
      <c r="H37" s="56"/>
      <c r="I37" s="142"/>
      <c r="J37" s="142"/>
      <c r="K37" s="142"/>
      <c r="M37" s="147">
        <v>33.49</v>
      </c>
      <c r="N37" s="143">
        <v>32.89</v>
      </c>
      <c r="O37" s="147">
        <v>29.99</v>
      </c>
      <c r="P37" s="143"/>
      <c r="Q37" s="147"/>
      <c r="R37" s="147"/>
    </row>
    <row r="38" spans="1:18">
      <c r="A38" s="209"/>
      <c r="B38" s="208"/>
      <c r="C38" s="208"/>
      <c r="D38" s="208"/>
      <c r="E38" s="208"/>
      <c r="F38" s="208"/>
      <c r="G38" s="208"/>
      <c r="H38" s="56"/>
      <c r="I38" s="142"/>
      <c r="J38" s="142"/>
      <c r="K38" s="142"/>
      <c r="M38" s="210">
        <f>AVERAGE(M35:M37)</f>
        <v>33.426666666666669</v>
      </c>
      <c r="N38" s="211">
        <f>AVERAGE(N35:N37)</f>
        <v>32.676666666666669</v>
      </c>
      <c r="O38" s="210">
        <f>AVERAGE(O35:O37)</f>
        <v>29.693333333333332</v>
      </c>
      <c r="P38" s="143"/>
      <c r="Q38" s="147"/>
      <c r="R38" s="147"/>
    </row>
    <row r="39" spans="1:18">
      <c r="A39" s="212"/>
      <c r="B39" s="208"/>
      <c r="C39" s="208"/>
      <c r="D39" s="208"/>
      <c r="E39" s="208"/>
      <c r="F39" s="208"/>
      <c r="G39" s="208"/>
      <c r="H39" s="56"/>
      <c r="I39" s="142"/>
      <c r="J39" s="142"/>
      <c r="K39" s="142"/>
      <c r="M39" s="147"/>
      <c r="N39" s="143"/>
      <c r="O39" s="147"/>
      <c r="P39" s="143"/>
      <c r="Q39" s="147"/>
      <c r="R39" s="147"/>
    </row>
    <row r="40" spans="1:18" ht="15.75">
      <c r="A40" s="150" t="s">
        <v>99</v>
      </c>
      <c r="B40" s="151"/>
      <c r="C40" s="151"/>
      <c r="D40" s="151"/>
      <c r="E40" s="151"/>
      <c r="F40" s="151"/>
      <c r="G40" s="151"/>
      <c r="H40" s="151"/>
      <c r="I40" s="142"/>
      <c r="J40" s="142"/>
      <c r="K40" s="142"/>
      <c r="M40" s="143"/>
      <c r="N40" s="143"/>
      <c r="O40" s="143"/>
      <c r="P40" s="143"/>
      <c r="Q40" s="147"/>
      <c r="R40" s="147"/>
    </row>
    <row r="41" spans="1:18">
      <c r="A41" s="153" t="s">
        <v>100</v>
      </c>
      <c r="B41" s="154"/>
      <c r="C41" s="154"/>
      <c r="D41" s="154"/>
      <c r="E41" s="154"/>
      <c r="F41" s="154"/>
      <c r="G41" s="154"/>
      <c r="H41" s="154"/>
      <c r="I41" s="142"/>
      <c r="J41" s="142"/>
      <c r="K41" s="142"/>
      <c r="M41" s="147"/>
      <c r="N41" s="143"/>
      <c r="O41" s="147"/>
      <c r="P41" s="143"/>
      <c r="Q41" s="147"/>
      <c r="R41" s="147"/>
    </row>
    <row r="42" spans="1:18">
      <c r="A42" s="153" t="s">
        <v>73</v>
      </c>
      <c r="B42" s="154"/>
      <c r="C42" s="154"/>
      <c r="D42" s="154"/>
      <c r="E42" s="154"/>
      <c r="F42" s="154"/>
      <c r="G42" s="154"/>
      <c r="H42" s="154"/>
      <c r="I42" s="142"/>
      <c r="J42" s="142"/>
      <c r="K42" s="142"/>
      <c r="M42" s="147"/>
      <c r="N42" s="143"/>
      <c r="O42" s="147"/>
      <c r="P42" s="143"/>
      <c r="Q42" s="147"/>
      <c r="R42" s="147"/>
    </row>
    <row r="43" spans="1:18" ht="13.5" thickBot="1">
      <c r="A43" s="204"/>
      <c r="B43" s="208"/>
      <c r="C43" s="208"/>
      <c r="D43" s="213"/>
      <c r="E43" s="213"/>
      <c r="F43" s="213"/>
      <c r="G43" s="213"/>
      <c r="H43" s="213"/>
      <c r="I43" s="142"/>
      <c r="J43" s="142"/>
      <c r="K43" s="142"/>
      <c r="M43" s="147"/>
      <c r="N43" s="143"/>
      <c r="O43" s="147"/>
      <c r="P43" s="143"/>
      <c r="Q43" s="147"/>
      <c r="R43" s="147"/>
    </row>
    <row r="44" spans="1:18" ht="13.5" thickBot="1">
      <c r="A44" s="214"/>
      <c r="B44" s="56"/>
      <c r="C44" s="215" t="s">
        <v>101</v>
      </c>
      <c r="D44" s="216"/>
      <c r="E44" s="217" t="s">
        <v>102</v>
      </c>
      <c r="F44" s="218"/>
      <c r="G44" s="219" t="s">
        <v>80</v>
      </c>
      <c r="H44" s="220"/>
      <c r="I44" s="142"/>
      <c r="J44" s="142"/>
      <c r="K44" s="142"/>
      <c r="M44" s="143"/>
      <c r="N44" s="143"/>
      <c r="O44" s="143"/>
      <c r="P44" s="143"/>
      <c r="Q44" s="147"/>
      <c r="R44" s="147"/>
    </row>
    <row r="45" spans="1:18">
      <c r="A45" s="221" t="s">
        <v>103</v>
      </c>
      <c r="B45" s="222"/>
      <c r="C45" s="223">
        <f>+[1]Listafuente!G221</f>
        <v>22.497565789473608</v>
      </c>
      <c r="D45" s="224" t="s">
        <v>104</v>
      </c>
      <c r="E45" s="225">
        <f>+[1]Listafuente!H221</f>
        <v>20.970986842105191</v>
      </c>
      <c r="F45" s="224" t="s">
        <v>104</v>
      </c>
      <c r="G45" s="226">
        <f>+[1]Listafuente!I221</f>
        <v>19.982229729729674</v>
      </c>
      <c r="H45" s="224" t="s">
        <v>104</v>
      </c>
      <c r="I45" s="142"/>
      <c r="J45" s="142"/>
      <c r="K45" s="142"/>
      <c r="M45" s="147"/>
      <c r="N45" s="143"/>
      <c r="O45" s="147"/>
      <c r="P45" s="143"/>
      <c r="Q45" s="147"/>
      <c r="R45" s="147"/>
    </row>
    <row r="46" spans="1:18">
      <c r="A46" s="200" t="s">
        <v>105</v>
      </c>
      <c r="B46" s="208"/>
      <c r="C46" s="227">
        <f>+[1]Listafuente!G232</f>
        <v>6</v>
      </c>
      <c r="D46" s="228">
        <f>(C46)/[1]Listafuente!G222</f>
        <v>3.9473684210526314E-2</v>
      </c>
      <c r="E46" s="229">
        <f>+[1]Listafuente!H232</f>
        <v>130</v>
      </c>
      <c r="F46" s="230">
        <f>(E46)/[1]Listafuente!H222</f>
        <v>0.85526315789473684</v>
      </c>
      <c r="G46" s="231">
        <f>+[1]Listafuente!I232</f>
        <v>126</v>
      </c>
      <c r="H46" s="230">
        <f>(G46)/[1]Listafuente!I222</f>
        <v>0.85135135135135132</v>
      </c>
      <c r="I46" s="142"/>
      <c r="J46" s="142"/>
      <c r="K46" s="142"/>
      <c r="M46" s="147"/>
      <c r="N46" s="143"/>
      <c r="O46" s="147"/>
      <c r="P46" s="143"/>
      <c r="Q46" s="147"/>
      <c r="R46" s="147"/>
    </row>
    <row r="47" spans="1:18">
      <c r="A47" s="232" t="s">
        <v>106</v>
      </c>
      <c r="B47" s="233"/>
      <c r="C47" s="234">
        <f>+[1]Listafuente!G233</f>
        <v>146</v>
      </c>
      <c r="D47" s="235">
        <f>(C47)/[1]Listafuente!G222</f>
        <v>0.96052631578947367</v>
      </c>
      <c r="E47" s="236">
        <f>+[1]Listafuente!H233</f>
        <v>21</v>
      </c>
      <c r="F47" s="237">
        <f>(E47)/[1]Listafuente!H222</f>
        <v>0.13815789473684212</v>
      </c>
      <c r="G47" s="238">
        <f>+[1]Listafuente!I233</f>
        <v>22</v>
      </c>
      <c r="H47" s="237">
        <f>(G47)/[1]Listafuente!I222</f>
        <v>0.14864864864864866</v>
      </c>
      <c r="I47" s="142"/>
      <c r="J47" s="142"/>
      <c r="K47" s="142"/>
      <c r="M47" s="143"/>
      <c r="N47" s="143"/>
      <c r="O47" s="143"/>
      <c r="P47" s="143"/>
      <c r="Q47" s="147"/>
      <c r="R47" s="147"/>
    </row>
    <row r="48" spans="1:18">
      <c r="A48" s="221" t="s">
        <v>107</v>
      </c>
      <c r="B48" s="239"/>
      <c r="C48" s="240">
        <f>+[1]Listafuente!L221</f>
        <v>23.280632183907979</v>
      </c>
      <c r="D48" s="241" t="s">
        <v>104</v>
      </c>
      <c r="E48" s="242">
        <f>+[1]Listafuente!M221</f>
        <v>21.781279069767379</v>
      </c>
      <c r="F48" s="241" t="s">
        <v>104</v>
      </c>
      <c r="G48" s="243">
        <f>+[1]Listafuente!N221</f>
        <v>20.755981927710792</v>
      </c>
      <c r="H48" s="241" t="s">
        <v>104</v>
      </c>
      <c r="I48" s="142"/>
      <c r="J48" s="142"/>
      <c r="K48" s="142"/>
      <c r="M48" s="147"/>
      <c r="N48" s="143"/>
      <c r="O48" s="147">
        <v>36</v>
      </c>
      <c r="P48" s="143"/>
      <c r="Q48" s="147"/>
      <c r="R48" s="147"/>
    </row>
    <row r="49" spans="1:22">
      <c r="A49" s="200" t="s">
        <v>105</v>
      </c>
      <c r="B49" s="208"/>
      <c r="C49" s="231">
        <f>+[1]Listafuente!L232</f>
        <v>122</v>
      </c>
      <c r="D49" s="230">
        <f>(C49)/[1]Listafuente!L222</f>
        <v>0.70114942528735635</v>
      </c>
      <c r="E49" s="229">
        <f>+[1]Listafuente!M232</f>
        <v>119</v>
      </c>
      <c r="F49" s="230">
        <f>(E49)/[1]Listafuente!M222</f>
        <v>0.69186046511627908</v>
      </c>
      <c r="G49" s="231">
        <f>+[1]Listafuente!N232</f>
        <v>109</v>
      </c>
      <c r="H49" s="230">
        <f>(G49)/[1]Listafuente!N222</f>
        <v>0.65662650602409633</v>
      </c>
      <c r="I49" s="142"/>
      <c r="J49" s="142"/>
      <c r="K49" s="142"/>
      <c r="M49" s="147"/>
      <c r="N49" s="143"/>
      <c r="O49" s="147">
        <v>18</v>
      </c>
      <c r="P49" s="143"/>
      <c r="Q49" s="147"/>
      <c r="R49" s="147"/>
    </row>
    <row r="50" spans="1:22">
      <c r="A50" s="232" t="s">
        <v>106</v>
      </c>
      <c r="B50" s="233"/>
      <c r="C50" s="238">
        <f>+[1]Listafuente!L233</f>
        <v>52</v>
      </c>
      <c r="D50" s="237">
        <f>(C50)/[1]Listafuente!L222</f>
        <v>0.2988505747126437</v>
      </c>
      <c r="E50" s="236">
        <f>+[1]Listafuente!M233</f>
        <v>53</v>
      </c>
      <c r="F50" s="237">
        <f>(E50)/[1]Listafuente!M222</f>
        <v>0.30813953488372092</v>
      </c>
      <c r="G50" s="238">
        <f>+[1]Listafuente!N233</f>
        <v>57</v>
      </c>
      <c r="H50" s="237">
        <f>(G50)/[1]Listafuente!N222</f>
        <v>0.34337349397590361</v>
      </c>
      <c r="I50" s="142"/>
      <c r="J50" s="142"/>
      <c r="K50" s="142"/>
      <c r="M50" s="147"/>
      <c r="N50" s="143"/>
      <c r="O50" s="147"/>
      <c r="P50" s="143"/>
      <c r="Q50" s="147"/>
      <c r="R50" s="147"/>
    </row>
    <row r="51" spans="1:22">
      <c r="A51" s="201"/>
      <c r="B51" s="56"/>
      <c r="C51" s="56"/>
      <c r="D51" s="56"/>
      <c r="E51" s="56"/>
      <c r="F51" s="56"/>
      <c r="G51" s="56"/>
      <c r="H51" s="56"/>
      <c r="I51" s="142"/>
      <c r="J51" s="142"/>
      <c r="K51" s="142"/>
      <c r="M51" s="147"/>
      <c r="N51" s="143"/>
      <c r="O51" s="147"/>
      <c r="P51" s="143"/>
      <c r="Q51" s="147"/>
      <c r="R51" s="147"/>
    </row>
    <row r="52" spans="1:22">
      <c r="A52" s="201"/>
      <c r="B52" s="56"/>
      <c r="C52" s="56"/>
      <c r="D52" s="56"/>
      <c r="E52" s="56"/>
      <c r="F52" s="56"/>
      <c r="G52" s="56"/>
      <c r="H52" s="56"/>
      <c r="I52" s="142"/>
      <c r="J52" s="142"/>
      <c r="K52" s="142"/>
      <c r="M52" s="147"/>
      <c r="N52" s="143"/>
      <c r="O52" s="147"/>
      <c r="P52" s="143"/>
      <c r="Q52" s="147"/>
      <c r="R52" s="147"/>
    </row>
    <row r="53" spans="1:22">
      <c r="A53" s="201"/>
      <c r="B53" s="56"/>
      <c r="C53" s="56"/>
      <c r="D53" s="56"/>
      <c r="E53" s="56"/>
      <c r="F53" s="56"/>
      <c r="G53" s="56"/>
      <c r="H53" s="56"/>
      <c r="I53" s="142"/>
      <c r="J53" s="244"/>
      <c r="K53" s="142"/>
      <c r="M53" s="147"/>
      <c r="N53" s="143"/>
      <c r="O53" s="147"/>
      <c r="P53" s="143"/>
      <c r="Q53" s="147"/>
      <c r="R53" s="147"/>
    </row>
    <row r="54" spans="1:22">
      <c r="A54" s="56"/>
      <c r="B54" s="56"/>
      <c r="C54" s="56"/>
      <c r="D54" s="56"/>
      <c r="E54" s="56"/>
      <c r="F54" s="56"/>
      <c r="G54" s="56"/>
      <c r="H54" s="56"/>
      <c r="I54" s="142"/>
      <c r="J54" s="142"/>
      <c r="K54" s="142"/>
      <c r="M54" s="147"/>
      <c r="N54" s="143"/>
      <c r="O54" s="147"/>
      <c r="P54" s="143"/>
      <c r="Q54" s="147"/>
      <c r="R54" s="147"/>
    </row>
    <row r="55" spans="1:22" ht="2.25" customHeight="1">
      <c r="A55" s="56"/>
      <c r="B55" s="56"/>
      <c r="C55" s="56"/>
      <c r="D55" s="56"/>
      <c r="E55" s="56"/>
      <c r="F55" s="56"/>
      <c r="G55" s="56"/>
      <c r="H55" s="56"/>
      <c r="I55" s="142"/>
      <c r="J55" s="142"/>
      <c r="K55" s="142"/>
      <c r="N55" s="143"/>
      <c r="P55" s="143"/>
      <c r="Q55" s="147"/>
      <c r="R55" s="147"/>
    </row>
    <row r="56" spans="1:22">
      <c r="A56" s="56"/>
      <c r="B56" s="56"/>
      <c r="C56" s="56"/>
      <c r="D56" s="56"/>
      <c r="E56" s="56" t="s">
        <v>108</v>
      </c>
      <c r="F56" s="56"/>
      <c r="G56" s="56"/>
      <c r="H56" s="56"/>
      <c r="I56" s="142"/>
      <c r="J56" s="142"/>
      <c r="K56" s="142"/>
      <c r="M56" s="147"/>
      <c r="N56" s="143"/>
      <c r="O56" s="147"/>
      <c r="P56" s="143"/>
      <c r="Q56" s="147"/>
      <c r="R56" s="147"/>
    </row>
    <row r="57" spans="1:22">
      <c r="A57" s="56"/>
      <c r="B57" s="56"/>
      <c r="C57" s="56"/>
      <c r="D57" s="56"/>
      <c r="E57" s="56"/>
      <c r="F57" s="56"/>
      <c r="G57" s="56"/>
      <c r="H57" s="56"/>
      <c r="I57" s="142"/>
      <c r="J57" s="142"/>
      <c r="K57" s="142"/>
      <c r="L57" s="245"/>
      <c r="M57" s="245"/>
      <c r="N57" s="245"/>
      <c r="O57" s="245"/>
      <c r="P57" s="245"/>
      <c r="Q57" s="147"/>
      <c r="R57" s="147"/>
    </row>
    <row r="58" spans="1:22">
      <c r="A58" s="56"/>
      <c r="B58" s="56"/>
      <c r="C58" s="56"/>
      <c r="D58" s="56"/>
      <c r="E58" s="56"/>
      <c r="F58" s="56"/>
      <c r="G58" s="56"/>
      <c r="H58" s="56"/>
      <c r="I58" s="142"/>
      <c r="J58" s="142"/>
      <c r="K58" s="142"/>
      <c r="M58" s="147"/>
      <c r="N58" s="143"/>
      <c r="O58" s="147"/>
      <c r="P58" s="143"/>
      <c r="Q58" s="147"/>
      <c r="R58" s="147"/>
    </row>
    <row r="59" spans="1:22">
      <c r="A59" s="56"/>
      <c r="B59" s="56"/>
      <c r="C59" s="56"/>
      <c r="D59" s="56"/>
      <c r="E59" s="56"/>
      <c r="F59" s="56"/>
      <c r="G59" s="56"/>
      <c r="H59" s="56"/>
      <c r="I59" s="142"/>
      <c r="J59" s="142"/>
      <c r="K59" s="142"/>
      <c r="M59" s="147"/>
      <c r="N59" s="143"/>
      <c r="O59" s="147"/>
      <c r="P59" s="143"/>
      <c r="Q59" s="147"/>
      <c r="R59" s="147"/>
    </row>
    <row r="60" spans="1:22">
      <c r="A60" s="56"/>
      <c r="B60" s="56"/>
      <c r="C60" s="56"/>
      <c r="D60" s="56"/>
      <c r="E60" s="56"/>
      <c r="F60" s="56"/>
      <c r="G60" s="56"/>
      <c r="H60" s="56"/>
      <c r="I60" s="142"/>
      <c r="J60" s="142"/>
      <c r="K60" s="142"/>
      <c r="M60" s="147"/>
      <c r="N60" s="143"/>
      <c r="O60" s="147"/>
      <c r="P60" s="143"/>
      <c r="Q60" s="147"/>
      <c r="R60" s="147"/>
    </row>
    <row r="61" spans="1:22">
      <c r="A61" s="56"/>
      <c r="B61" s="56"/>
      <c r="C61" s="56"/>
      <c r="D61" s="56"/>
      <c r="E61" s="56"/>
      <c r="F61" s="56"/>
      <c r="G61" s="56"/>
      <c r="H61" s="56"/>
      <c r="I61" s="142"/>
      <c r="J61" s="142"/>
      <c r="K61" s="142"/>
      <c r="L61" s="189"/>
      <c r="M61" s="142"/>
      <c r="N61" s="143"/>
      <c r="O61" s="147"/>
      <c r="P61" s="143"/>
      <c r="Q61" s="147"/>
      <c r="R61" s="147"/>
    </row>
    <row r="62" spans="1:22">
      <c r="A62" s="56"/>
      <c r="B62" s="56"/>
      <c r="C62" s="56"/>
      <c r="D62" s="56"/>
      <c r="E62" s="56"/>
      <c r="F62" s="56"/>
      <c r="G62" s="56"/>
      <c r="H62" s="56"/>
      <c r="I62" s="142"/>
      <c r="J62" s="142"/>
      <c r="K62" s="142"/>
      <c r="L62" s="189"/>
      <c r="M62" s="142"/>
      <c r="N62" s="143"/>
      <c r="O62" s="147"/>
      <c r="P62" s="143"/>
      <c r="Q62" s="147"/>
      <c r="R62" s="147"/>
    </row>
    <row r="63" spans="1:22">
      <c r="A63" s="56"/>
      <c r="B63" s="56"/>
      <c r="C63" s="56"/>
      <c r="D63" s="56"/>
      <c r="E63" s="56"/>
      <c r="F63" s="56"/>
      <c r="G63" s="56"/>
      <c r="H63" s="56"/>
      <c r="I63" s="142"/>
      <c r="J63" s="142"/>
      <c r="K63" s="142"/>
      <c r="L63" s="189"/>
      <c r="M63" s="142"/>
      <c r="N63" s="143"/>
      <c r="O63" s="147"/>
      <c r="P63" s="143"/>
      <c r="Q63" s="147"/>
      <c r="R63" s="147"/>
    </row>
    <row r="64" spans="1:22">
      <c r="A64" s="56"/>
      <c r="B64" s="56"/>
      <c r="C64" s="56"/>
      <c r="D64" s="56"/>
      <c r="E64" s="56"/>
      <c r="F64" s="56"/>
      <c r="G64" s="56"/>
      <c r="H64" s="56"/>
      <c r="I64" s="142"/>
      <c r="J64" s="142"/>
      <c r="K64" s="142"/>
      <c r="L64" s="189"/>
      <c r="M64" s="142"/>
      <c r="N64" s="143"/>
      <c r="O64" s="147"/>
      <c r="P64" s="143"/>
      <c r="Q64" s="147"/>
      <c r="R64" s="147"/>
      <c r="S64" s="147"/>
      <c r="T64" s="147"/>
      <c r="U64" s="147"/>
      <c r="V64" s="147"/>
    </row>
    <row r="65" spans="1:22">
      <c r="A65" s="56"/>
      <c r="B65" s="56"/>
      <c r="C65" s="56"/>
      <c r="D65" s="56"/>
      <c r="E65" s="56"/>
      <c r="F65" s="56"/>
      <c r="G65" s="56"/>
      <c r="H65" s="56"/>
      <c r="I65" s="142"/>
      <c r="J65" s="142"/>
      <c r="K65" s="142"/>
      <c r="L65" s="189"/>
      <c r="M65" s="142"/>
      <c r="N65" s="143"/>
      <c r="O65" s="147"/>
      <c r="P65" s="143"/>
      <c r="Q65" s="147"/>
      <c r="R65" s="147"/>
      <c r="S65" s="147"/>
      <c r="T65" s="147"/>
      <c r="U65" s="147"/>
      <c r="V65" s="147"/>
    </row>
    <row r="66" spans="1:22">
      <c r="A66" s="246"/>
      <c r="B66" s="246"/>
      <c r="C66" s="246"/>
      <c r="D66" s="246"/>
      <c r="E66" s="246"/>
      <c r="F66" s="246"/>
      <c r="G66" s="246"/>
      <c r="H66" s="246"/>
      <c r="J66" s="147"/>
      <c r="M66" s="147"/>
      <c r="N66" s="143"/>
      <c r="O66" s="147"/>
      <c r="P66" s="143"/>
      <c r="Q66" s="147"/>
      <c r="R66" s="147"/>
      <c r="S66" s="147"/>
      <c r="T66" s="147"/>
      <c r="U66" s="147"/>
      <c r="V66" s="147"/>
    </row>
    <row r="67" spans="1:22">
      <c r="A67" s="246"/>
      <c r="B67" s="246"/>
      <c r="C67" s="246"/>
      <c r="D67" s="246"/>
      <c r="E67" s="246"/>
      <c r="F67" s="246"/>
      <c r="G67" s="246"/>
      <c r="H67" s="246"/>
      <c r="J67" s="147"/>
      <c r="M67" s="143"/>
      <c r="N67" s="143"/>
      <c r="O67" s="143"/>
      <c r="P67" s="143"/>
      <c r="Q67" s="147"/>
      <c r="R67" s="147"/>
      <c r="S67" s="147"/>
      <c r="T67" s="147"/>
      <c r="U67" s="147"/>
      <c r="V67" s="147"/>
    </row>
    <row r="68" spans="1:22">
      <c r="A68" s="246"/>
      <c r="B68" s="246"/>
      <c r="C68" s="246"/>
      <c r="D68" s="246"/>
      <c r="E68" s="246"/>
      <c r="F68" s="246"/>
      <c r="G68" s="246"/>
      <c r="H68" s="246"/>
      <c r="J68" s="147"/>
      <c r="M68" s="143"/>
      <c r="N68" s="143"/>
      <c r="O68" s="143"/>
      <c r="P68" s="143"/>
      <c r="Q68" s="147"/>
      <c r="R68" s="147"/>
      <c r="S68" s="147"/>
      <c r="T68" s="147"/>
      <c r="U68" s="147"/>
      <c r="V68" s="147"/>
    </row>
    <row r="69" spans="1:22">
      <c r="A69" s="246"/>
      <c r="B69" s="246"/>
      <c r="C69" s="246"/>
      <c r="D69" s="246"/>
      <c r="E69" s="246"/>
      <c r="F69" s="246"/>
      <c r="G69" s="246"/>
      <c r="H69" s="246"/>
      <c r="J69" s="147"/>
      <c r="M69" s="143"/>
      <c r="N69" s="143"/>
      <c r="O69" s="143"/>
      <c r="P69" s="143"/>
      <c r="Q69" s="147"/>
      <c r="R69" s="147"/>
      <c r="S69" s="147"/>
      <c r="T69" s="147"/>
      <c r="U69" s="147"/>
      <c r="V69" s="147"/>
    </row>
    <row r="70" spans="1:22" s="147" customFormat="1">
      <c r="L70" s="143"/>
      <c r="P70" s="143"/>
    </row>
    <row r="71" spans="1:22" s="147" customFormat="1">
      <c r="L71" s="143"/>
      <c r="P71" s="143"/>
    </row>
    <row r="72" spans="1:22" s="147" customFormat="1">
      <c r="L72" s="143"/>
      <c r="P72" s="143"/>
    </row>
    <row r="73" spans="1:22" s="147" customFormat="1">
      <c r="L73" s="143"/>
      <c r="P73" s="143"/>
    </row>
    <row r="74" spans="1:22" s="147" customFormat="1">
      <c r="L74" s="143"/>
      <c r="P74" s="143"/>
    </row>
    <row r="75" spans="1:22" s="147" customFormat="1">
      <c r="L75" s="143"/>
      <c r="P75" s="143"/>
    </row>
    <row r="76" spans="1:22" s="147" customFormat="1">
      <c r="L76" s="143"/>
      <c r="P76" s="143"/>
    </row>
    <row r="77" spans="1:22" s="147" customFormat="1">
      <c r="L77" s="143"/>
      <c r="P77" s="143"/>
    </row>
    <row r="78" spans="1:22">
      <c r="P78" s="143"/>
    </row>
    <row r="79" spans="1:22">
      <c r="P79" s="143"/>
    </row>
    <row r="80" spans="1:22">
      <c r="P80" s="143"/>
    </row>
    <row r="81" spans="16:16" s="144" customFormat="1">
      <c r="P81" s="143"/>
    </row>
    <row r="82" spans="16:16" s="144" customFormat="1">
      <c r="P82" s="143"/>
    </row>
    <row r="83" spans="16:16" s="144" customFormat="1">
      <c r="P83" s="143"/>
    </row>
    <row r="84" spans="16:16" s="144" customFormat="1">
      <c r="P84" s="143"/>
    </row>
    <row r="85" spans="16:16" s="144" customFormat="1">
      <c r="P85" s="143"/>
    </row>
    <row r="86" spans="16:16" s="144" customFormat="1">
      <c r="P86" s="143"/>
    </row>
    <row r="87" spans="16:16" s="144" customFormat="1">
      <c r="P87" s="143"/>
    </row>
    <row r="88" spans="16:16" s="144" customFormat="1">
      <c r="P88" s="143"/>
    </row>
    <row r="89" spans="16:16" s="144" customFormat="1">
      <c r="P89" s="143"/>
    </row>
    <row r="90" spans="16:16" s="144" customFormat="1">
      <c r="P90" s="143"/>
    </row>
    <row r="91" spans="16:16" s="144" customFormat="1">
      <c r="P91" s="143"/>
    </row>
    <row r="92" spans="16:16" s="144" customFormat="1">
      <c r="P92" s="143"/>
    </row>
    <row r="93" spans="16:16" s="144" customFormat="1">
      <c r="P93" s="143"/>
    </row>
    <row r="94" spans="16:16" s="144" customFormat="1">
      <c r="P94" s="143"/>
    </row>
    <row r="95" spans="16:16" s="144" customFormat="1">
      <c r="P95" s="143"/>
    </row>
    <row r="96" spans="16:16" s="144" customFormat="1">
      <c r="P96" s="143"/>
    </row>
    <row r="97" spans="16:16" s="144" customFormat="1">
      <c r="P97" s="143"/>
    </row>
    <row r="98" spans="16:16" s="144" customFormat="1">
      <c r="P98" s="143"/>
    </row>
    <row r="99" spans="16:16" s="144" customFormat="1">
      <c r="P99" s="143"/>
    </row>
    <row r="100" spans="16:16" s="144" customFormat="1">
      <c r="P100" s="143"/>
    </row>
    <row r="101" spans="16:16" s="144" customFormat="1">
      <c r="P101" s="143"/>
    </row>
    <row r="102" spans="16:16" s="144" customFormat="1">
      <c r="P102" s="143"/>
    </row>
    <row r="103" spans="16:16" s="144" customFormat="1">
      <c r="P103" s="143"/>
    </row>
    <row r="104" spans="16:16" s="144" customFormat="1">
      <c r="P104" s="143"/>
    </row>
    <row r="105" spans="16:16" s="144" customFormat="1">
      <c r="P105" s="143"/>
    </row>
    <row r="106" spans="16:16" s="144" customFormat="1">
      <c r="P106" s="143"/>
    </row>
    <row r="107" spans="16:16" s="144" customFormat="1">
      <c r="P107" s="143"/>
    </row>
    <row r="108" spans="16:16" s="144" customFormat="1">
      <c r="P108" s="143"/>
    </row>
    <row r="109" spans="16:16" s="144" customFormat="1">
      <c r="P109" s="143"/>
    </row>
    <row r="110" spans="16:16" s="144" customFormat="1">
      <c r="P110" s="143"/>
    </row>
    <row r="111" spans="16:16" s="144" customFormat="1">
      <c r="P111" s="143"/>
    </row>
    <row r="112" spans="16:16" s="144" customFormat="1">
      <c r="P112" s="143"/>
    </row>
    <row r="113" spans="16:16" s="144" customFormat="1">
      <c r="P113" s="143"/>
    </row>
    <row r="114" spans="16:16" s="144" customFormat="1">
      <c r="P114" s="143"/>
    </row>
    <row r="115" spans="16:16" s="144" customFormat="1">
      <c r="P115" s="143"/>
    </row>
    <row r="116" spans="16:16" s="144" customFormat="1">
      <c r="P116" s="143"/>
    </row>
    <row r="117" spans="16:16" s="144" customFormat="1">
      <c r="P117" s="143"/>
    </row>
    <row r="118" spans="16:16" s="144" customFormat="1">
      <c r="P118" s="143"/>
    </row>
    <row r="119" spans="16:16" s="144" customFormat="1">
      <c r="P119" s="143"/>
    </row>
    <row r="120" spans="16:16" s="144" customFormat="1">
      <c r="P120" s="143"/>
    </row>
    <row r="121" spans="16:16" s="144" customFormat="1">
      <c r="P121" s="143"/>
    </row>
    <row r="122" spans="16:16" s="144" customFormat="1">
      <c r="P122" s="143"/>
    </row>
    <row r="123" spans="16:16" s="144" customFormat="1">
      <c r="P123" s="143"/>
    </row>
    <row r="124" spans="16:16" s="144" customFormat="1">
      <c r="P124" s="143"/>
    </row>
    <row r="125" spans="16:16" s="144" customFormat="1">
      <c r="P125" s="143"/>
    </row>
    <row r="126" spans="16:16" s="144" customFormat="1">
      <c r="P126" s="143"/>
    </row>
    <row r="127" spans="16:16" s="144" customFormat="1">
      <c r="P127" s="143"/>
    </row>
    <row r="128" spans="16:16" s="144" customFormat="1">
      <c r="P128" s="143"/>
    </row>
    <row r="129" spans="16:16" s="144" customFormat="1">
      <c r="P129" s="143"/>
    </row>
    <row r="130" spans="16:16" s="144" customFormat="1">
      <c r="P130" s="143"/>
    </row>
    <row r="131" spans="16:16" s="144" customFormat="1">
      <c r="P131" s="143"/>
    </row>
    <row r="132" spans="16:16" s="144" customFormat="1">
      <c r="P132" s="143"/>
    </row>
    <row r="133" spans="16:16" s="144" customFormat="1">
      <c r="P133" s="143"/>
    </row>
    <row r="134" spans="16:16" s="144" customFormat="1">
      <c r="P134" s="143"/>
    </row>
    <row r="135" spans="16:16" s="144" customFormat="1">
      <c r="P135" s="143"/>
    </row>
    <row r="136" spans="16:16" s="144" customFormat="1">
      <c r="P136" s="143"/>
    </row>
    <row r="137" spans="16:16" s="144" customFormat="1">
      <c r="P137" s="143"/>
    </row>
    <row r="138" spans="16:16" s="144" customFormat="1">
      <c r="P138" s="143"/>
    </row>
    <row r="139" spans="16:16" s="144" customFormat="1">
      <c r="P139" s="143"/>
    </row>
    <row r="140" spans="16:16" s="144" customFormat="1">
      <c r="P140" s="143"/>
    </row>
    <row r="141" spans="16:16" s="144" customFormat="1">
      <c r="P141" s="143"/>
    </row>
    <row r="142" spans="16:16" s="144" customFormat="1">
      <c r="P142" s="143"/>
    </row>
    <row r="143" spans="16:16" s="144" customFormat="1">
      <c r="P143" s="143"/>
    </row>
    <row r="144" spans="16:16" s="144" customFormat="1">
      <c r="P144" s="143"/>
    </row>
    <row r="145" spans="16:16" s="144" customFormat="1">
      <c r="P145" s="143"/>
    </row>
    <row r="146" spans="16:16" s="144" customFormat="1">
      <c r="P146" s="143"/>
    </row>
    <row r="147" spans="16:16" s="144" customFormat="1">
      <c r="P147" s="143"/>
    </row>
    <row r="148" spans="16:16" s="144" customFormat="1">
      <c r="P148" s="143"/>
    </row>
    <row r="149" spans="16:16" s="144" customFormat="1">
      <c r="P149" s="143"/>
    </row>
    <row r="150" spans="16:16" s="144" customFormat="1">
      <c r="P150" s="143"/>
    </row>
    <row r="151" spans="16:16" s="144" customFormat="1">
      <c r="P151" s="143"/>
    </row>
    <row r="152" spans="16:16" s="144" customFormat="1">
      <c r="P152" s="143"/>
    </row>
    <row r="153" spans="16:16" s="144" customFormat="1">
      <c r="P153" s="143"/>
    </row>
    <row r="154" spans="16:16" s="144" customFormat="1">
      <c r="P154" s="143"/>
    </row>
    <row r="155" spans="16:16" s="144" customFormat="1">
      <c r="P155" s="143"/>
    </row>
    <row r="156" spans="16:16" s="144" customFormat="1">
      <c r="P156" s="143"/>
    </row>
    <row r="157" spans="16:16" s="144" customFormat="1">
      <c r="P157" s="143"/>
    </row>
    <row r="158" spans="16:16" s="144" customFormat="1">
      <c r="P158" s="143"/>
    </row>
    <row r="159" spans="16:16" s="144" customFormat="1">
      <c r="P159" s="143"/>
    </row>
    <row r="160" spans="16:16" s="144" customFormat="1">
      <c r="P160" s="143"/>
    </row>
    <row r="161" spans="16:16" s="144" customFormat="1">
      <c r="P161" s="143"/>
    </row>
    <row r="162" spans="16:16" s="144" customFormat="1">
      <c r="P162" s="143"/>
    </row>
    <row r="163" spans="16:16" s="144" customFormat="1">
      <c r="P163" s="143"/>
    </row>
    <row r="164" spans="16:16" s="144" customFormat="1">
      <c r="P164" s="143"/>
    </row>
    <row r="165" spans="16:16" s="144" customFormat="1">
      <c r="P165" s="143"/>
    </row>
    <row r="166" spans="16:16" s="144" customFormat="1">
      <c r="P166" s="143"/>
    </row>
    <row r="167" spans="16:16" s="144" customFormat="1">
      <c r="P167" s="143"/>
    </row>
    <row r="168" spans="16:16" s="144" customFormat="1">
      <c r="P168" s="143"/>
    </row>
    <row r="169" spans="16:16" s="144" customFormat="1">
      <c r="P169" s="143"/>
    </row>
    <row r="170" spans="16:16" s="144" customFormat="1">
      <c r="P170" s="143"/>
    </row>
    <row r="171" spans="16:16" s="144" customFormat="1">
      <c r="P171" s="143"/>
    </row>
    <row r="172" spans="16:16" s="144" customFormat="1">
      <c r="P172" s="143"/>
    </row>
    <row r="173" spans="16:16" s="144" customFormat="1">
      <c r="P173" s="143"/>
    </row>
    <row r="174" spans="16:16" s="144" customFormat="1">
      <c r="P174" s="143"/>
    </row>
    <row r="175" spans="16:16" s="144" customFormat="1">
      <c r="P175" s="143"/>
    </row>
    <row r="176" spans="16:16" s="144" customFormat="1">
      <c r="P176" s="143"/>
    </row>
    <row r="177" spans="16:16" s="144" customFormat="1">
      <c r="P177" s="143"/>
    </row>
    <row r="178" spans="16:16" s="144" customFormat="1">
      <c r="P178" s="143"/>
    </row>
    <row r="179" spans="16:16" s="144" customFormat="1">
      <c r="P179" s="143"/>
    </row>
    <row r="180" spans="16:16" s="144" customFormat="1">
      <c r="P180" s="143"/>
    </row>
    <row r="181" spans="16:16" s="144" customFormat="1">
      <c r="P181" s="143"/>
    </row>
    <row r="182" spans="16:16" s="144" customFormat="1">
      <c r="P182" s="143"/>
    </row>
    <row r="183" spans="16:16" s="144" customFormat="1">
      <c r="P183" s="143"/>
    </row>
  </sheetData>
  <mergeCells count="20">
    <mergeCell ref="A29:A30"/>
    <mergeCell ref="A40:H40"/>
    <mergeCell ref="A41:H41"/>
    <mergeCell ref="A42:H42"/>
    <mergeCell ref="D43:H43"/>
    <mergeCell ref="C44:D44"/>
    <mergeCell ref="E44:F44"/>
    <mergeCell ref="G44:H44"/>
    <mergeCell ref="A11:F11"/>
    <mergeCell ref="A12:A13"/>
    <mergeCell ref="A24:G24"/>
    <mergeCell ref="A25:G25"/>
    <mergeCell ref="A26:G26"/>
    <mergeCell ref="A27:G27"/>
    <mergeCell ref="A4:H4"/>
    <mergeCell ref="A5:G5"/>
    <mergeCell ref="A6:G6"/>
    <mergeCell ref="A7:G7"/>
    <mergeCell ref="A8:G8"/>
    <mergeCell ref="A10:F10"/>
  </mergeCells>
  <printOptions horizontalCentered="1"/>
  <pageMargins left="0.43307086614173229" right="0.51181102362204722" top="0.74803149606299213" bottom="0.59055118110236227" header="0" footer="0"/>
  <pageSetup scale="96" orientation="portrait" horizontalDpi="4294967295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578"/>
  <sheetViews>
    <sheetView showRuler="0" zoomScaleNormal="100" zoomScaleSheetLayoutView="100" workbookViewId="0">
      <selection activeCell="C78" sqref="C78"/>
    </sheetView>
  </sheetViews>
  <sheetFormatPr baseColWidth="10" defaultRowHeight="12.75"/>
  <cols>
    <col min="1" max="1" width="13.5703125" style="115" bestFit="1" customWidth="1"/>
    <col min="2" max="2" width="11.140625" style="115" customWidth="1"/>
    <col min="3" max="3" width="15.7109375" style="115" customWidth="1"/>
    <col min="4" max="4" width="10.7109375" style="115" customWidth="1"/>
    <col min="5" max="5" width="15.7109375" style="115" customWidth="1"/>
    <col min="6" max="8" width="7.85546875" style="115" customWidth="1"/>
    <col min="9" max="11" width="11.42578125" style="124"/>
    <col min="12" max="16384" width="11.42578125" style="115"/>
  </cols>
  <sheetData>
    <row r="1" spans="1:14">
      <c r="A1" s="247"/>
      <c r="B1" s="147"/>
      <c r="C1" s="147"/>
      <c r="D1" s="147"/>
      <c r="E1" s="147"/>
      <c r="F1" s="147"/>
      <c r="G1" s="147"/>
      <c r="H1" s="147"/>
      <c r="L1" s="124"/>
      <c r="M1" s="124"/>
      <c r="N1" s="124"/>
    </row>
    <row r="2" spans="1:14">
      <c r="A2" s="247" t="s">
        <v>1</v>
      </c>
      <c r="B2" s="147"/>
      <c r="C2" s="147"/>
      <c r="D2" s="147"/>
      <c r="E2" s="147"/>
      <c r="F2" s="147"/>
      <c r="G2" s="147"/>
      <c r="H2" s="147"/>
      <c r="L2" s="124"/>
      <c r="M2" s="124"/>
      <c r="N2" s="124"/>
    </row>
    <row r="3" spans="1:14">
      <c r="A3" s="247" t="s">
        <v>2</v>
      </c>
      <c r="B3" s="147"/>
      <c r="C3" s="147"/>
      <c r="D3" s="147"/>
      <c r="E3" s="147"/>
      <c r="F3" s="147"/>
      <c r="G3" s="147"/>
      <c r="H3" s="147"/>
      <c r="L3" s="124"/>
      <c r="M3" s="124"/>
      <c r="N3" s="124"/>
    </row>
    <row r="4" spans="1:14">
      <c r="A4" s="147"/>
      <c r="B4" s="147"/>
      <c r="C4" s="147"/>
      <c r="D4" s="147"/>
      <c r="E4" s="147"/>
      <c r="F4" s="147"/>
      <c r="G4" s="147"/>
      <c r="H4" s="147"/>
      <c r="L4" s="124"/>
      <c r="M4" s="124"/>
      <c r="N4" s="124"/>
    </row>
    <row r="5" spans="1:14">
      <c r="A5" s="248"/>
      <c r="B5" s="248"/>
      <c r="C5" s="248"/>
      <c r="D5" s="248"/>
      <c r="E5" s="248"/>
      <c r="F5" s="248"/>
      <c r="G5" s="248"/>
      <c r="H5" s="248"/>
      <c r="L5" s="124"/>
      <c r="M5" s="124"/>
      <c r="N5" s="124"/>
    </row>
    <row r="6" spans="1:14" ht="15.75">
      <c r="A6" s="249" t="s">
        <v>109</v>
      </c>
      <c r="B6" s="249"/>
      <c r="C6" s="249"/>
      <c r="D6" s="249"/>
      <c r="E6" s="249"/>
      <c r="F6" s="249"/>
      <c r="G6" s="249"/>
      <c r="H6" s="114"/>
      <c r="L6" s="124"/>
      <c r="M6" s="124"/>
      <c r="N6" s="124"/>
    </row>
    <row r="7" spans="1:14">
      <c r="A7" s="250" t="s">
        <v>110</v>
      </c>
      <c r="B7" s="250"/>
      <c r="C7" s="250"/>
      <c r="D7" s="250"/>
      <c r="E7" s="250"/>
      <c r="F7" s="250"/>
      <c r="G7" s="250"/>
      <c r="H7" s="251"/>
      <c r="L7" s="124"/>
      <c r="M7" s="124"/>
      <c r="N7" s="124"/>
    </row>
    <row r="8" spans="1:14">
      <c r="A8" s="250" t="s">
        <v>73</v>
      </c>
      <c r="B8" s="250"/>
      <c r="C8" s="250"/>
      <c r="D8" s="250"/>
      <c r="E8" s="250"/>
      <c r="F8" s="250"/>
      <c r="G8" s="250"/>
      <c r="H8" s="252"/>
      <c r="L8" s="124"/>
      <c r="M8" s="124"/>
      <c r="N8" s="124"/>
    </row>
    <row r="9" spans="1:14">
      <c r="A9" s="250" t="s">
        <v>74</v>
      </c>
      <c r="B9" s="253"/>
      <c r="C9" s="253"/>
      <c r="D9" s="253"/>
      <c r="E9" s="253"/>
      <c r="F9" s="253"/>
      <c r="G9" s="253"/>
      <c r="H9" s="252"/>
      <c r="L9" s="124"/>
      <c r="M9" s="124"/>
      <c r="N9" s="124"/>
    </row>
    <row r="10" spans="1:14" ht="12" customHeight="1">
      <c r="A10" s="254"/>
      <c r="B10" s="255"/>
      <c r="C10" s="255"/>
      <c r="D10" s="255"/>
      <c r="E10" s="255"/>
      <c r="F10" s="255"/>
      <c r="G10" s="255"/>
      <c r="H10" s="252"/>
      <c r="L10" s="124"/>
      <c r="M10" s="124"/>
      <c r="N10" s="124"/>
    </row>
    <row r="11" spans="1:14" ht="12" customHeight="1">
      <c r="A11" s="256"/>
      <c r="B11" s="3"/>
      <c r="C11" s="257"/>
      <c r="D11" s="3"/>
      <c r="E11" s="257"/>
      <c r="F11" s="3"/>
      <c r="G11" s="3"/>
      <c r="H11" s="114"/>
      <c r="L11" s="124"/>
      <c r="M11" s="124"/>
      <c r="N11" s="124"/>
    </row>
    <row r="12" spans="1:14" ht="13.5" thickBot="1">
      <c r="A12" s="258" t="str">
        <f>+[1]Listafuente!A1</f>
        <v>FECHA DE INSPECCIÓN:  09 de febrero 2015</v>
      </c>
      <c r="B12" s="259"/>
      <c r="C12" s="259"/>
      <c r="D12" s="260"/>
      <c r="E12" s="260"/>
      <c r="F12" s="261"/>
      <c r="G12" s="261"/>
      <c r="H12" s="262"/>
      <c r="L12" s="124"/>
      <c r="M12" s="124"/>
      <c r="N12" s="124"/>
    </row>
    <row r="13" spans="1:14" ht="12.75" customHeight="1">
      <c r="A13" s="263" t="s">
        <v>111</v>
      </c>
      <c r="B13" s="264" t="s">
        <v>112</v>
      </c>
      <c r="C13" s="265"/>
      <c r="D13" s="264" t="s">
        <v>113</v>
      </c>
      <c r="E13" s="265"/>
      <c r="F13" s="266" t="s">
        <v>114</v>
      </c>
      <c r="G13" s="265"/>
      <c r="H13" s="267"/>
      <c r="L13" s="124"/>
      <c r="M13" s="124"/>
      <c r="N13" s="124"/>
    </row>
    <row r="14" spans="1:14" ht="13.5" thickBot="1">
      <c r="A14" s="268"/>
      <c r="B14" s="268"/>
      <c r="C14" s="269"/>
      <c r="D14" s="268"/>
      <c r="E14" s="269"/>
      <c r="F14" s="270"/>
      <c r="G14" s="269"/>
      <c r="H14" s="271"/>
      <c r="L14" s="124"/>
      <c r="M14" s="124"/>
      <c r="N14" s="124"/>
    </row>
    <row r="15" spans="1:14" hidden="1">
      <c r="A15" s="272" t="s">
        <v>115</v>
      </c>
      <c r="B15" s="273">
        <v>25.99</v>
      </c>
      <c r="C15" s="274"/>
      <c r="D15" s="275">
        <f>[2]Listafuente!F213</f>
        <v>33.9732558139535</v>
      </c>
      <c r="E15" s="276"/>
      <c r="F15" s="277">
        <f>+D15-B15</f>
        <v>7.9832558139535017</v>
      </c>
      <c r="G15" s="278"/>
      <c r="H15" s="279"/>
      <c r="L15" s="124"/>
      <c r="M15" s="124"/>
      <c r="N15" s="124"/>
    </row>
    <row r="16" spans="1:14">
      <c r="A16" s="280" t="s">
        <v>116</v>
      </c>
      <c r="B16" s="281">
        <v>20.97</v>
      </c>
      <c r="C16" s="282"/>
      <c r="D16" s="283">
        <f>+[1]Listafuente!G221</f>
        <v>22.497565789473608</v>
      </c>
      <c r="E16" s="282"/>
      <c r="F16" s="284">
        <f>+D16-B16</f>
        <v>1.5275657894736092</v>
      </c>
      <c r="G16" s="285"/>
      <c r="H16" s="262"/>
      <c r="L16" s="124"/>
      <c r="M16" s="124"/>
      <c r="N16" s="124"/>
    </row>
    <row r="17" spans="1:15">
      <c r="A17" s="286" t="s">
        <v>117</v>
      </c>
      <c r="B17" s="281">
        <v>19.489999999999998</v>
      </c>
      <c r="C17" s="282"/>
      <c r="D17" s="283">
        <f>+[1]Listafuente!H221</f>
        <v>20.970986842105191</v>
      </c>
      <c r="E17" s="282"/>
      <c r="F17" s="284">
        <f>+D17-B17</f>
        <v>1.4809868421051924</v>
      </c>
      <c r="G17" s="285"/>
      <c r="H17" s="262"/>
      <c r="L17" s="124"/>
      <c r="M17" s="124"/>
      <c r="N17" s="124"/>
    </row>
    <row r="18" spans="1:15" ht="13.5" thickBot="1">
      <c r="A18" s="287" t="s">
        <v>80</v>
      </c>
      <c r="B18" s="288">
        <v>17.97</v>
      </c>
      <c r="C18" s="289"/>
      <c r="D18" s="290">
        <f>+[1]Listafuente!I221</f>
        <v>19.982229729729674</v>
      </c>
      <c r="E18" s="289"/>
      <c r="F18" s="291">
        <f>+D18-B18</f>
        <v>2.0122297297296754</v>
      </c>
      <c r="G18" s="292"/>
      <c r="H18" s="262"/>
      <c r="L18" s="124"/>
      <c r="M18" s="124"/>
      <c r="N18" s="124"/>
      <c r="O18" s="124"/>
    </row>
    <row r="19" spans="1:15">
      <c r="A19" s="293"/>
      <c r="B19" s="3"/>
      <c r="C19" s="294"/>
      <c r="D19" s="185"/>
      <c r="E19" s="185"/>
      <c r="F19" s="295"/>
      <c r="G19" s="294"/>
      <c r="H19" s="262"/>
      <c r="L19" s="124"/>
      <c r="M19" s="124"/>
      <c r="N19" s="124"/>
      <c r="O19" s="124"/>
    </row>
    <row r="20" spans="1:15">
      <c r="A20" s="296" t="s">
        <v>118</v>
      </c>
      <c r="B20" s="296"/>
      <c r="C20" s="296"/>
      <c r="D20" s="296"/>
      <c r="E20" s="296"/>
      <c r="F20" s="296"/>
      <c r="G20" s="297"/>
      <c r="H20" s="297"/>
      <c r="L20" s="124"/>
      <c r="M20" s="124"/>
      <c r="N20" s="124"/>
      <c r="O20" s="124"/>
    </row>
    <row r="21" spans="1:15">
      <c r="A21" s="293"/>
      <c r="B21" s="294"/>
      <c r="C21" s="294"/>
      <c r="D21" s="185"/>
      <c r="E21" s="185"/>
      <c r="F21" s="295"/>
      <c r="G21" s="294"/>
      <c r="H21" s="262"/>
      <c r="L21" s="124"/>
      <c r="M21" s="124"/>
      <c r="N21" s="124"/>
      <c r="O21" s="124"/>
    </row>
    <row r="22" spans="1:15" s="144" customFormat="1" ht="15.75">
      <c r="A22" s="9" t="s">
        <v>119</v>
      </c>
      <c r="B22" s="9"/>
      <c r="C22" s="9"/>
      <c r="D22" s="9"/>
      <c r="E22" s="9"/>
      <c r="F22" s="9"/>
      <c r="G22" s="9"/>
      <c r="H22" s="142"/>
      <c r="I22" s="298"/>
      <c r="J22" s="298"/>
      <c r="K22" s="298"/>
      <c r="L22" s="298"/>
      <c r="M22" s="298"/>
      <c r="N22" s="298"/>
      <c r="O22" s="298"/>
    </row>
    <row r="23" spans="1:15" ht="26.25" customHeight="1">
      <c r="A23" s="253" t="s">
        <v>110</v>
      </c>
      <c r="B23" s="253"/>
      <c r="C23" s="253"/>
      <c r="D23" s="253"/>
      <c r="E23" s="253"/>
      <c r="F23" s="253"/>
      <c r="G23" s="253"/>
      <c r="H23" s="114"/>
      <c r="L23" s="124"/>
      <c r="M23" s="124"/>
      <c r="N23" s="124"/>
    </row>
    <row r="24" spans="1:15">
      <c r="A24" s="253" t="s">
        <v>73</v>
      </c>
      <c r="B24" s="253"/>
      <c r="C24" s="253"/>
      <c r="D24" s="253"/>
      <c r="E24" s="253"/>
      <c r="F24" s="253"/>
      <c r="G24" s="253"/>
      <c r="H24" s="114"/>
      <c r="L24" s="124"/>
      <c r="M24" s="124"/>
      <c r="N24" s="124"/>
    </row>
    <row r="25" spans="1:15">
      <c r="A25" s="250" t="s">
        <v>120</v>
      </c>
      <c r="B25" s="250"/>
      <c r="C25" s="250"/>
      <c r="D25" s="250"/>
      <c r="E25" s="250"/>
      <c r="F25" s="250"/>
      <c r="G25" s="250"/>
      <c r="H25" s="114"/>
      <c r="L25" s="124"/>
      <c r="M25" s="124"/>
      <c r="N25" s="124"/>
    </row>
    <row r="26" spans="1:15" ht="13.5" thickBot="1">
      <c r="A26" s="299"/>
      <c r="B26" s="259"/>
      <c r="C26" s="259"/>
      <c r="D26" s="260"/>
      <c r="E26" s="260"/>
      <c r="F26" s="261"/>
      <c r="G26" s="261"/>
      <c r="H26" s="262"/>
      <c r="L26" s="124"/>
      <c r="M26" s="124"/>
      <c r="N26" s="124"/>
    </row>
    <row r="27" spans="1:15" ht="12.75" customHeight="1">
      <c r="A27" s="300" t="s">
        <v>111</v>
      </c>
      <c r="B27" s="264" t="str">
        <f>+B13</f>
        <v>Monitoreo Anterior:                      02 febrero 2015</v>
      </c>
      <c r="C27" s="301"/>
      <c r="D27" s="263" t="str">
        <f>+D13</f>
        <v>Monitoreo Actual:                          09 febrero 2015</v>
      </c>
      <c r="E27" s="265"/>
      <c r="F27" s="263" t="s">
        <v>114</v>
      </c>
      <c r="G27" s="265"/>
      <c r="H27" s="267"/>
      <c r="L27" s="124"/>
      <c r="M27" s="124"/>
      <c r="N27" s="124"/>
    </row>
    <row r="28" spans="1:15" ht="13.5" thickBot="1">
      <c r="A28" s="302"/>
      <c r="B28" s="303"/>
      <c r="C28" s="304"/>
      <c r="D28" s="268"/>
      <c r="E28" s="269"/>
      <c r="F28" s="268"/>
      <c r="G28" s="269"/>
      <c r="H28" s="271"/>
      <c r="L28" s="124"/>
      <c r="M28" s="124"/>
      <c r="N28" s="124"/>
    </row>
    <row r="29" spans="1:15" ht="12.75" hidden="1" customHeight="1">
      <c r="A29" s="305" t="s">
        <v>115</v>
      </c>
      <c r="B29" s="306">
        <v>26.46</v>
      </c>
      <c r="C29" s="307"/>
      <c r="D29" s="308">
        <f>[2]Listafuente!K213</f>
        <v>34.864901960784337</v>
      </c>
      <c r="E29" s="309"/>
      <c r="F29" s="310">
        <f>+D29-B29</f>
        <v>8.4049019607843363</v>
      </c>
      <c r="G29" s="311"/>
      <c r="H29" s="279"/>
      <c r="L29" s="124"/>
      <c r="M29" s="124"/>
      <c r="N29" s="124"/>
    </row>
    <row r="30" spans="1:15">
      <c r="A30" s="312" t="s">
        <v>116</v>
      </c>
      <c r="B30" s="313">
        <v>21.75</v>
      </c>
      <c r="C30" s="314"/>
      <c r="D30" s="315">
        <f>+[1]Listafuente!L221</f>
        <v>23.280632183907979</v>
      </c>
      <c r="E30" s="316"/>
      <c r="F30" s="317">
        <f>+D30-B30</f>
        <v>1.5306321839079793</v>
      </c>
      <c r="G30" s="318"/>
      <c r="H30" s="114"/>
      <c r="L30" s="124"/>
      <c r="M30" s="124"/>
      <c r="N30" s="124"/>
    </row>
    <row r="31" spans="1:15" ht="12.75" customHeight="1">
      <c r="A31" s="319" t="s">
        <v>117</v>
      </c>
      <c r="B31" s="320">
        <v>20.3</v>
      </c>
      <c r="C31" s="321"/>
      <c r="D31" s="322">
        <f>+[1]Listafuente!M221</f>
        <v>21.781279069767379</v>
      </c>
      <c r="E31" s="323"/>
      <c r="F31" s="324">
        <f>+D31-B31</f>
        <v>1.4812790697673783</v>
      </c>
      <c r="G31" s="285"/>
      <c r="H31" s="114"/>
      <c r="L31" s="124"/>
      <c r="M31" s="124"/>
      <c r="N31" s="124"/>
    </row>
    <row r="32" spans="1:15">
      <c r="A32" s="325" t="s">
        <v>80</v>
      </c>
      <c r="B32" s="320">
        <v>18.739999999999998</v>
      </c>
      <c r="C32" s="321"/>
      <c r="D32" s="322">
        <f>+[1]Listafuente!N221</f>
        <v>20.755981927710792</v>
      </c>
      <c r="E32" s="323"/>
      <c r="F32" s="324">
        <f>+D32-B32</f>
        <v>2.0159819277107935</v>
      </c>
      <c r="G32" s="285"/>
      <c r="H32" s="114"/>
      <c r="L32" s="124"/>
      <c r="M32" s="124"/>
      <c r="N32" s="124"/>
    </row>
    <row r="33" spans="1:14" ht="15" customHeight="1" thickBot="1">
      <c r="A33" s="326" t="s">
        <v>121</v>
      </c>
      <c r="B33" s="327">
        <v>27</v>
      </c>
      <c r="C33" s="328"/>
      <c r="D33" s="329">
        <v>27</v>
      </c>
      <c r="E33" s="330"/>
      <c r="F33" s="331">
        <f>+D33-B33</f>
        <v>0</v>
      </c>
      <c r="G33" s="292"/>
      <c r="H33" s="114"/>
      <c r="L33" s="124"/>
      <c r="M33" s="124"/>
      <c r="N33" s="124"/>
    </row>
    <row r="34" spans="1:14" ht="21" customHeight="1">
      <c r="A34" s="293"/>
      <c r="B34" s="294"/>
      <c r="C34" s="294"/>
      <c r="D34" s="185"/>
      <c r="E34" s="185"/>
      <c r="F34" s="294"/>
      <c r="G34" s="294"/>
      <c r="H34" s="114"/>
      <c r="L34" s="124"/>
      <c r="M34" s="124"/>
      <c r="N34" s="124"/>
    </row>
    <row r="35" spans="1:14" ht="10.5" customHeight="1">
      <c r="A35" s="293"/>
      <c r="B35" s="294"/>
      <c r="C35" s="294"/>
      <c r="D35" s="185"/>
      <c r="E35" s="185"/>
      <c r="F35" s="294"/>
      <c r="G35" s="294"/>
      <c r="H35" s="114"/>
      <c r="L35" s="124"/>
      <c r="M35" s="124"/>
      <c r="N35" s="124"/>
    </row>
    <row r="36" spans="1:14">
      <c r="A36" s="104"/>
      <c r="B36" s="294"/>
      <c r="C36" s="294"/>
      <c r="D36" s="294"/>
      <c r="E36" s="3"/>
      <c r="F36" s="104"/>
      <c r="G36" s="104"/>
      <c r="H36" s="114"/>
      <c r="L36" s="124"/>
      <c r="M36" s="124"/>
      <c r="N36" s="124"/>
    </row>
    <row r="37" spans="1:14" ht="15.75">
      <c r="A37" s="9" t="s">
        <v>122</v>
      </c>
      <c r="B37" s="9"/>
      <c r="C37" s="9"/>
      <c r="D37" s="9"/>
      <c r="E37" s="9"/>
      <c r="F37" s="104"/>
      <c r="G37" s="104"/>
      <c r="H37" s="114"/>
      <c r="L37" s="124"/>
      <c r="M37" s="124"/>
      <c r="N37" s="124"/>
    </row>
    <row r="38" spans="1:14">
      <c r="A38" s="332" t="s">
        <v>123</v>
      </c>
      <c r="B38" s="332"/>
      <c r="C38" s="332"/>
      <c r="D38" s="332"/>
      <c r="E38" s="332"/>
      <c r="F38" s="104"/>
      <c r="G38" s="333"/>
      <c r="H38" s="114"/>
      <c r="L38" s="124"/>
      <c r="M38" s="124"/>
      <c r="N38" s="124"/>
    </row>
    <row r="39" spans="1:14" ht="9.75" customHeight="1">
      <c r="A39" s="3"/>
      <c r="B39" s="3"/>
      <c r="C39" s="3"/>
      <c r="D39" s="3"/>
      <c r="E39" s="3"/>
      <c r="F39" s="3"/>
      <c r="G39" s="3"/>
      <c r="H39" s="114"/>
      <c r="L39" s="124"/>
      <c r="M39" s="124"/>
      <c r="N39" s="124"/>
    </row>
    <row r="40" spans="1:14" ht="12.75" customHeight="1" thickBot="1">
      <c r="A40" s="258" t="str">
        <f>+A12</f>
        <v>FECHA DE INSPECCIÓN:  09 de febrero 2015</v>
      </c>
      <c r="B40" s="259"/>
      <c r="C40" s="259"/>
      <c r="D40" s="260"/>
      <c r="E40" s="260"/>
      <c r="F40" s="3"/>
      <c r="G40" s="3"/>
      <c r="H40" s="114"/>
      <c r="L40" s="124"/>
      <c r="M40" s="124"/>
      <c r="N40" s="124"/>
    </row>
    <row r="41" spans="1:14" ht="13.5" customHeight="1" thickBot="1">
      <c r="A41" s="334" t="s">
        <v>111</v>
      </c>
      <c r="B41" s="335" t="s">
        <v>124</v>
      </c>
      <c r="C41" s="336"/>
      <c r="D41" s="335" t="s">
        <v>125</v>
      </c>
      <c r="E41" s="337"/>
      <c r="F41" s="3"/>
      <c r="G41" s="3"/>
      <c r="H41" s="114"/>
      <c r="L41" s="124"/>
      <c r="M41" s="124"/>
      <c r="N41" s="124"/>
    </row>
    <row r="42" spans="1:14" ht="12.75" customHeight="1" thickBot="1">
      <c r="A42" s="338"/>
      <c r="B42" s="339" t="s">
        <v>126</v>
      </c>
      <c r="C42" s="340" t="s">
        <v>127</v>
      </c>
      <c r="D42" s="340" t="s">
        <v>126</v>
      </c>
      <c r="E42" s="340" t="s">
        <v>127</v>
      </c>
      <c r="F42" s="3"/>
      <c r="G42" s="3"/>
      <c r="H42" s="114"/>
      <c r="L42" s="124"/>
      <c r="M42" s="124"/>
      <c r="N42" s="124"/>
    </row>
    <row r="43" spans="1:14" ht="15" hidden="1" customHeight="1">
      <c r="A43" s="305" t="s">
        <v>115</v>
      </c>
      <c r="B43" s="341">
        <f>[2]Listafuente!F220</f>
        <v>33.99</v>
      </c>
      <c r="C43" s="342">
        <f>[2]Listafuente!G220</f>
        <v>34.99</v>
      </c>
      <c r="D43" s="343">
        <f>[2]Listafuente!K220</f>
        <v>35.99</v>
      </c>
      <c r="E43" s="343">
        <f>[2]Listafuente!L220</f>
        <v>36.69</v>
      </c>
      <c r="F43" s="3"/>
      <c r="G43" s="3"/>
      <c r="H43" s="114"/>
      <c r="L43" s="124"/>
      <c r="M43" s="124"/>
      <c r="N43" s="124"/>
    </row>
    <row r="44" spans="1:14">
      <c r="A44" s="312" t="s">
        <v>116</v>
      </c>
      <c r="B44" s="344">
        <f>+[1]Listafuente!G228</f>
        <v>23.49</v>
      </c>
      <c r="C44" s="345">
        <f>+[1]Listafuente!G229</f>
        <v>21.49</v>
      </c>
      <c r="D44" s="346">
        <f>+[1]Listafuente!L228</f>
        <v>24.49</v>
      </c>
      <c r="E44" s="347">
        <f>+[1]Listafuente!L229</f>
        <v>22.19</v>
      </c>
      <c r="F44" s="3"/>
      <c r="G44" s="3"/>
      <c r="H44" s="114"/>
      <c r="L44" s="124"/>
      <c r="M44" s="124"/>
      <c r="N44" s="124"/>
    </row>
    <row r="45" spans="1:14">
      <c r="A45" s="319" t="s">
        <v>117</v>
      </c>
      <c r="B45" s="348">
        <f>+[1]Listafuente!H228</f>
        <v>21.99</v>
      </c>
      <c r="C45" s="349">
        <f>+[1]Listafuente!H229</f>
        <v>19.989999999999998</v>
      </c>
      <c r="D45" s="350">
        <f>+[1]Listafuente!M228</f>
        <v>23.49</v>
      </c>
      <c r="E45" s="347">
        <f>+[1]Listafuente!M229</f>
        <v>20.49</v>
      </c>
      <c r="F45" s="3"/>
      <c r="G45" s="3"/>
      <c r="H45" s="114"/>
      <c r="L45" s="124"/>
      <c r="M45" s="124"/>
      <c r="N45" s="124"/>
    </row>
    <row r="46" spans="1:14">
      <c r="A46" s="325" t="s">
        <v>80</v>
      </c>
      <c r="B46" s="348">
        <f>+[1]Listafuente!I228</f>
        <v>21.99</v>
      </c>
      <c r="C46" s="349">
        <f>+[1]Listafuente!I229</f>
        <v>18.989999999999998</v>
      </c>
      <c r="D46" s="350">
        <f>+[1]Listafuente!N228</f>
        <v>22.99</v>
      </c>
      <c r="E46" s="347">
        <f>+[1]Listafuente!N229</f>
        <v>19.850000000000001</v>
      </c>
      <c r="F46" s="3"/>
      <c r="G46" s="3"/>
      <c r="H46" s="114"/>
      <c r="L46" s="124"/>
      <c r="M46" s="124"/>
      <c r="N46" s="124"/>
    </row>
    <row r="47" spans="1:14">
      <c r="A47" s="326" t="s">
        <v>121</v>
      </c>
      <c r="B47" s="351" t="s">
        <v>128</v>
      </c>
      <c r="C47" s="94" t="s">
        <v>128</v>
      </c>
      <c r="D47" s="196">
        <v>27</v>
      </c>
      <c r="E47" s="352">
        <v>27</v>
      </c>
      <c r="F47" s="3"/>
      <c r="G47" s="3"/>
      <c r="H47" s="114"/>
      <c r="L47" s="124"/>
      <c r="M47" s="124"/>
      <c r="N47" s="124"/>
    </row>
    <row r="48" spans="1:14" ht="16.5" customHeight="1">
      <c r="A48" s="3"/>
      <c r="B48" s="3"/>
      <c r="C48" s="3"/>
      <c r="D48" s="3"/>
      <c r="E48" s="3"/>
      <c r="F48" s="3"/>
      <c r="G48" s="3"/>
      <c r="H48" s="114"/>
      <c r="L48" s="124"/>
      <c r="M48" s="124"/>
      <c r="N48" s="124"/>
    </row>
    <row r="49" spans="1:14" ht="18" customHeight="1">
      <c r="A49" s="353" t="s">
        <v>129</v>
      </c>
      <c r="B49" s="354"/>
      <c r="C49" s="355" t="str">
        <f>+[1]Listafuente!F224</f>
        <v> 7.64981 </v>
      </c>
      <c r="D49" s="353" t="s">
        <v>130</v>
      </c>
      <c r="E49" s="353"/>
      <c r="F49" s="353"/>
      <c r="G49" s="3"/>
      <c r="H49" s="114"/>
      <c r="L49" s="124"/>
      <c r="M49" s="124"/>
      <c r="N49" s="124"/>
    </row>
    <row r="50" spans="1:14" ht="6.95" customHeight="1">
      <c r="A50" s="3"/>
      <c r="B50" s="255"/>
      <c r="C50" s="356"/>
      <c r="D50" s="3"/>
      <c r="E50" s="3"/>
      <c r="F50" s="3"/>
      <c r="G50" s="108"/>
      <c r="H50" s="114"/>
      <c r="L50" s="124"/>
      <c r="M50" s="124"/>
      <c r="N50" s="124"/>
    </row>
    <row r="51" spans="1:14" s="359" customFormat="1">
      <c r="A51" s="6"/>
      <c r="B51" s="3"/>
      <c r="C51" s="3"/>
      <c r="D51" s="3"/>
      <c r="E51" s="3"/>
      <c r="F51" s="3"/>
      <c r="G51" s="3"/>
      <c r="H51" s="357"/>
      <c r="I51" s="358"/>
      <c r="J51" s="358"/>
      <c r="K51" s="358"/>
      <c r="L51" s="358"/>
      <c r="M51" s="358"/>
      <c r="N51" s="358"/>
    </row>
    <row r="52" spans="1:14">
      <c r="A52" s="360"/>
      <c r="B52" s="360"/>
      <c r="C52" s="360"/>
      <c r="D52" s="361"/>
      <c r="E52" s="362"/>
      <c r="F52" s="3"/>
      <c r="G52" s="3" t="s">
        <v>52</v>
      </c>
      <c r="H52" s="114"/>
      <c r="L52" s="124"/>
      <c r="M52" s="124"/>
      <c r="N52" s="124"/>
    </row>
    <row r="53" spans="1:14">
      <c r="A53" s="363"/>
      <c r="B53" s="363"/>
      <c r="C53" s="363"/>
      <c r="D53" s="363"/>
      <c r="E53" s="114"/>
      <c r="F53" s="114"/>
      <c r="G53" s="114" t="s">
        <v>52</v>
      </c>
      <c r="H53" s="114"/>
      <c r="L53" s="124"/>
      <c r="M53" s="124"/>
      <c r="N53" s="124"/>
    </row>
    <row r="54" spans="1:14">
      <c r="A54" s="363"/>
      <c r="B54" s="363"/>
      <c r="C54" s="363"/>
      <c r="D54" s="363"/>
      <c r="E54" s="114"/>
      <c r="F54" s="114"/>
      <c r="G54" s="114"/>
      <c r="H54" s="114"/>
      <c r="L54" s="124"/>
      <c r="M54" s="124"/>
      <c r="N54" s="124"/>
    </row>
    <row r="55" spans="1:14">
      <c r="A55" s="364"/>
      <c r="B55" s="365"/>
      <c r="C55" s="365"/>
      <c r="D55" s="365"/>
      <c r="E55" s="114"/>
      <c r="F55" s="114"/>
      <c r="G55" s="114"/>
      <c r="H55" s="114"/>
      <c r="L55" s="124"/>
      <c r="M55" s="124"/>
      <c r="N55" s="124"/>
    </row>
    <row r="56" spans="1:14">
      <c r="A56" s="364"/>
      <c r="B56" s="365"/>
      <c r="C56" s="365"/>
      <c r="D56" s="365"/>
      <c r="E56" s="114"/>
      <c r="F56" s="114"/>
      <c r="G56" s="114"/>
      <c r="H56" s="114"/>
      <c r="L56" s="124"/>
      <c r="M56" s="124"/>
      <c r="N56" s="124"/>
    </row>
    <row r="57" spans="1:14">
      <c r="A57" s="364"/>
      <c r="B57" s="365"/>
      <c r="C57" s="365"/>
      <c r="D57" s="365"/>
      <c r="E57" s="114"/>
      <c r="F57" s="114"/>
      <c r="G57" s="114"/>
      <c r="H57" s="114"/>
      <c r="L57" s="124"/>
      <c r="M57" s="124"/>
      <c r="N57" s="124"/>
    </row>
    <row r="58" spans="1:14">
      <c r="A58" s="364"/>
      <c r="B58" s="365"/>
      <c r="C58" s="365"/>
      <c r="D58" s="365"/>
      <c r="E58" s="114"/>
      <c r="F58" s="114"/>
      <c r="G58" s="114"/>
      <c r="H58" s="114"/>
      <c r="L58" s="124"/>
      <c r="M58" s="124"/>
      <c r="N58" s="124"/>
    </row>
    <row r="59" spans="1:14">
      <c r="A59" s="364"/>
      <c r="B59" s="365"/>
      <c r="C59" s="365"/>
      <c r="D59" s="365"/>
      <c r="E59" s="114"/>
      <c r="F59" s="114"/>
      <c r="G59" s="114"/>
      <c r="H59" s="114"/>
      <c r="L59" s="124"/>
      <c r="M59" s="124"/>
      <c r="N59" s="124"/>
    </row>
    <row r="60" spans="1:14">
      <c r="A60" s="364"/>
      <c r="B60" s="365"/>
      <c r="C60" s="365"/>
      <c r="D60" s="365"/>
      <c r="E60" s="114"/>
      <c r="F60" s="114"/>
      <c r="G60" s="114"/>
      <c r="H60" s="114"/>
      <c r="L60" s="124"/>
      <c r="M60" s="124"/>
      <c r="N60" s="124"/>
    </row>
    <row r="61" spans="1:14">
      <c r="A61" s="364"/>
      <c r="B61" s="365"/>
      <c r="C61" s="365"/>
      <c r="D61" s="365"/>
      <c r="E61" s="114"/>
      <c r="F61" s="114"/>
      <c r="G61" s="114"/>
      <c r="H61" s="114"/>
      <c r="L61" s="124"/>
      <c r="M61" s="124"/>
      <c r="N61" s="124"/>
    </row>
    <row r="62" spans="1:14">
      <c r="A62" s="364"/>
      <c r="B62" s="365"/>
      <c r="C62" s="365"/>
      <c r="D62" s="365"/>
      <c r="E62" s="114"/>
      <c r="F62" s="114"/>
      <c r="G62" s="114"/>
      <c r="H62" s="114"/>
      <c r="L62" s="124"/>
      <c r="M62" s="124"/>
      <c r="N62" s="124"/>
    </row>
    <row r="63" spans="1:14">
      <c r="A63" s="364"/>
      <c r="B63" s="365"/>
      <c r="C63" s="365"/>
      <c r="D63" s="365"/>
      <c r="E63" s="114"/>
      <c r="F63" s="114"/>
      <c r="G63" s="114"/>
      <c r="H63" s="114"/>
      <c r="L63" s="124"/>
      <c r="M63" s="124"/>
      <c r="N63" s="124"/>
    </row>
    <row r="64" spans="1:14">
      <c r="A64" s="364"/>
      <c r="B64" s="365"/>
      <c r="C64" s="365"/>
      <c r="D64" s="365"/>
      <c r="E64" s="114"/>
      <c r="F64" s="114"/>
      <c r="G64" s="114"/>
      <c r="H64" s="114"/>
      <c r="L64" s="124"/>
      <c r="M64" s="124"/>
      <c r="N64" s="124"/>
    </row>
    <row r="65" spans="1:14">
      <c r="A65" s="364"/>
      <c r="B65" s="365"/>
      <c r="C65" s="365"/>
      <c r="D65" s="365"/>
      <c r="E65" s="114"/>
      <c r="F65" s="114"/>
      <c r="G65" s="114"/>
      <c r="H65" s="114"/>
      <c r="L65" s="124"/>
      <c r="M65" s="124"/>
      <c r="N65" s="124"/>
    </row>
    <row r="66" spans="1:14">
      <c r="A66" s="364"/>
      <c r="B66" s="365"/>
      <c r="C66" s="365"/>
      <c r="D66" s="365"/>
      <c r="E66" s="114"/>
      <c r="F66" s="114"/>
      <c r="G66" s="114"/>
      <c r="H66" s="114"/>
      <c r="L66" s="124"/>
      <c r="M66" s="124"/>
      <c r="N66" s="124"/>
    </row>
    <row r="67" spans="1:14">
      <c r="A67" s="364"/>
      <c r="B67" s="365"/>
      <c r="C67" s="365"/>
      <c r="D67" s="365"/>
      <c r="E67" s="114"/>
      <c r="F67" s="114"/>
      <c r="G67" s="114"/>
      <c r="H67" s="114"/>
      <c r="L67" s="124"/>
      <c r="M67" s="124"/>
      <c r="N67" s="124"/>
    </row>
    <row r="68" spans="1:14">
      <c r="A68" s="364"/>
      <c r="B68" s="365"/>
      <c r="C68" s="365"/>
      <c r="D68" s="365"/>
      <c r="E68" s="114"/>
      <c r="F68" s="114"/>
      <c r="G68" s="114"/>
      <c r="H68" s="114"/>
      <c r="L68" s="124"/>
      <c r="M68" s="124"/>
      <c r="N68" s="124"/>
    </row>
    <row r="69" spans="1:14">
      <c r="A69" s="364"/>
      <c r="B69" s="365"/>
      <c r="C69" s="365"/>
      <c r="D69" s="365"/>
      <c r="E69" s="114"/>
      <c r="F69" s="114"/>
      <c r="G69" s="114"/>
      <c r="H69" s="114"/>
      <c r="L69" s="124"/>
      <c r="M69" s="124"/>
      <c r="N69" s="124"/>
    </row>
    <row r="70" spans="1:14">
      <c r="A70" s="364"/>
      <c r="B70" s="365"/>
      <c r="C70" s="365"/>
      <c r="D70" s="365"/>
      <c r="E70" s="114"/>
      <c r="F70" s="114"/>
      <c r="G70" s="114"/>
      <c r="H70" s="114"/>
      <c r="L70" s="124"/>
      <c r="M70" s="124"/>
      <c r="N70" s="124"/>
    </row>
    <row r="71" spans="1:14">
      <c r="A71" s="364"/>
      <c r="B71" s="365"/>
      <c r="C71" s="365"/>
      <c r="D71" s="365"/>
      <c r="E71" s="114"/>
      <c r="F71" s="114"/>
      <c r="G71" s="114"/>
      <c r="H71" s="114"/>
      <c r="L71" s="124"/>
      <c r="M71" s="124"/>
      <c r="N71" s="124"/>
    </row>
    <row r="72" spans="1:14">
      <c r="A72" s="363"/>
      <c r="B72" s="365"/>
      <c r="C72" s="365"/>
      <c r="D72" s="365"/>
      <c r="E72" s="114"/>
      <c r="F72" s="114"/>
      <c r="G72" s="114"/>
      <c r="H72" s="114"/>
      <c r="L72" s="124"/>
      <c r="M72" s="124"/>
      <c r="N72" s="124"/>
    </row>
    <row r="73" spans="1:14">
      <c r="A73" s="363"/>
      <c r="B73" s="365"/>
      <c r="C73" s="365"/>
      <c r="D73" s="365"/>
      <c r="E73" s="114"/>
      <c r="F73" s="114"/>
      <c r="G73" s="114"/>
      <c r="H73" s="114"/>
      <c r="L73" s="124"/>
      <c r="M73" s="124"/>
      <c r="N73" s="124"/>
    </row>
    <row r="74" spans="1:14">
      <c r="A74" s="114"/>
      <c r="B74" s="114"/>
      <c r="C74" s="114"/>
      <c r="D74" s="114"/>
      <c r="E74" s="114"/>
      <c r="F74" s="114"/>
      <c r="G74" s="114"/>
      <c r="H74" s="114"/>
      <c r="L74" s="124"/>
      <c r="M74" s="124"/>
      <c r="N74" s="124"/>
    </row>
    <row r="75" spans="1:14">
      <c r="A75" s="114"/>
      <c r="B75" s="114"/>
      <c r="C75" s="114"/>
      <c r="D75" s="114"/>
      <c r="E75" s="114"/>
      <c r="F75" s="114"/>
      <c r="G75" s="114"/>
      <c r="H75" s="114"/>
      <c r="L75" s="124"/>
      <c r="M75" s="124"/>
      <c r="N75" s="124"/>
    </row>
    <row r="76" spans="1:14">
      <c r="A76" s="114"/>
      <c r="B76" s="114"/>
      <c r="C76" s="114"/>
      <c r="D76" s="114"/>
      <c r="E76" s="114"/>
      <c r="F76" s="114"/>
      <c r="G76" s="114"/>
      <c r="H76" s="114"/>
      <c r="L76" s="124"/>
      <c r="M76" s="124"/>
      <c r="N76" s="124"/>
    </row>
    <row r="77" spans="1:14">
      <c r="A77" s="114"/>
      <c r="B77" s="114"/>
      <c r="C77" s="114"/>
      <c r="D77" s="114"/>
      <c r="E77" s="114"/>
      <c r="F77" s="114"/>
      <c r="G77" s="114"/>
      <c r="H77" s="114"/>
      <c r="L77" s="124"/>
      <c r="M77" s="124"/>
      <c r="N77" s="124"/>
    </row>
    <row r="78" spans="1:14">
      <c r="A78" s="114"/>
      <c r="B78" s="114"/>
      <c r="C78" s="114"/>
      <c r="D78" s="114"/>
      <c r="E78" s="114"/>
      <c r="F78" s="114"/>
      <c r="G78" s="114"/>
      <c r="H78" s="114"/>
      <c r="L78" s="124"/>
      <c r="M78" s="124"/>
      <c r="N78" s="124"/>
    </row>
    <row r="79" spans="1:14">
      <c r="A79" s="114"/>
      <c r="B79" s="114"/>
      <c r="C79" s="114"/>
      <c r="D79" s="114"/>
      <c r="E79" s="114"/>
      <c r="F79" s="114"/>
      <c r="G79" s="114"/>
      <c r="H79" s="114"/>
      <c r="L79" s="124"/>
      <c r="M79" s="124"/>
      <c r="N79" s="124"/>
    </row>
    <row r="80" spans="1:14">
      <c r="A80" s="114"/>
      <c r="B80" s="114"/>
      <c r="C80" s="114"/>
      <c r="D80" s="114"/>
      <c r="E80" s="114"/>
      <c r="F80" s="114"/>
      <c r="G80" s="114"/>
      <c r="H80" s="114"/>
      <c r="L80" s="124"/>
      <c r="M80" s="124"/>
      <c r="N80" s="124"/>
    </row>
    <row r="81" spans="1:14">
      <c r="A81" s="114"/>
      <c r="B81" s="114"/>
      <c r="C81" s="114"/>
      <c r="D81" s="114"/>
      <c r="E81" s="114"/>
      <c r="F81" s="114"/>
      <c r="G81" s="114"/>
      <c r="H81" s="114"/>
      <c r="L81" s="124"/>
      <c r="M81" s="124"/>
      <c r="N81" s="124"/>
    </row>
    <row r="82" spans="1:14">
      <c r="A82" s="114"/>
      <c r="B82" s="114"/>
      <c r="C82" s="114"/>
      <c r="D82" s="114"/>
      <c r="E82" s="114"/>
      <c r="F82" s="114"/>
      <c r="G82" s="114"/>
      <c r="H82" s="114"/>
      <c r="L82" s="124"/>
      <c r="M82" s="124"/>
      <c r="N82" s="124"/>
    </row>
    <row r="83" spans="1:14">
      <c r="A83" s="114"/>
      <c r="B83" s="114"/>
      <c r="C83" s="114"/>
      <c r="D83" s="114"/>
      <c r="E83" s="114"/>
      <c r="F83" s="114"/>
      <c r="G83" s="114"/>
      <c r="H83" s="114"/>
      <c r="L83" s="124"/>
      <c r="M83" s="124"/>
      <c r="N83" s="124"/>
    </row>
    <row r="84" spans="1:14">
      <c r="A84" s="114"/>
      <c r="B84" s="114"/>
      <c r="C84" s="114"/>
      <c r="D84" s="114"/>
      <c r="E84" s="114"/>
      <c r="F84" s="114"/>
      <c r="G84" s="114"/>
      <c r="H84" s="114"/>
      <c r="L84" s="124"/>
      <c r="M84" s="124"/>
      <c r="N84" s="124"/>
    </row>
    <row r="85" spans="1:14">
      <c r="A85" s="114"/>
      <c r="B85" s="114"/>
      <c r="C85" s="114"/>
      <c r="D85" s="114"/>
      <c r="E85" s="114"/>
      <c r="F85" s="114"/>
      <c r="G85" s="114"/>
      <c r="H85" s="114"/>
    </row>
    <row r="86" spans="1:14">
      <c r="E86" s="114"/>
      <c r="F86" s="114"/>
      <c r="G86" s="114"/>
      <c r="H86" s="114"/>
    </row>
    <row r="87" spans="1:14">
      <c r="A87" s="124"/>
      <c r="B87" s="124"/>
      <c r="C87" s="124"/>
      <c r="D87" s="124"/>
      <c r="E87" s="124"/>
      <c r="F87" s="124"/>
      <c r="G87" s="124"/>
      <c r="H87" s="124"/>
    </row>
    <row r="88" spans="1:14">
      <c r="A88" s="124"/>
      <c r="B88" s="124"/>
      <c r="C88" s="124"/>
      <c r="D88" s="124"/>
      <c r="E88" s="124"/>
      <c r="F88" s="124"/>
      <c r="G88" s="124"/>
      <c r="H88" s="124"/>
    </row>
    <row r="89" spans="1:14">
      <c r="A89" s="124"/>
      <c r="B89" s="124"/>
      <c r="C89" s="124"/>
      <c r="D89" s="124"/>
      <c r="E89" s="124"/>
      <c r="F89" s="124"/>
      <c r="G89" s="124"/>
      <c r="H89" s="124"/>
    </row>
    <row r="90" spans="1:14">
      <c r="A90" s="124"/>
      <c r="B90" s="124"/>
      <c r="C90" s="124"/>
      <c r="D90" s="124"/>
      <c r="E90" s="124"/>
      <c r="F90" s="124"/>
      <c r="G90" s="124"/>
      <c r="H90" s="124"/>
    </row>
    <row r="91" spans="1:14">
      <c r="A91" s="124"/>
      <c r="B91" s="124"/>
      <c r="C91" s="124"/>
      <c r="D91" s="124"/>
      <c r="E91" s="124"/>
      <c r="F91" s="124"/>
      <c r="G91" s="124"/>
      <c r="H91" s="124"/>
    </row>
    <row r="92" spans="1:14">
      <c r="A92" s="124"/>
      <c r="B92" s="124"/>
      <c r="C92" s="124"/>
      <c r="D92" s="124"/>
      <c r="E92" s="124"/>
      <c r="F92" s="124"/>
      <c r="G92" s="124"/>
      <c r="H92" s="124"/>
    </row>
    <row r="93" spans="1:14">
      <c r="A93" s="124"/>
      <c r="B93" s="124"/>
      <c r="C93" s="124"/>
      <c r="D93" s="124"/>
      <c r="E93" s="124"/>
      <c r="F93" s="124"/>
      <c r="G93" s="124"/>
      <c r="H93" s="124"/>
    </row>
    <row r="94" spans="1:14">
      <c r="A94" s="124"/>
      <c r="B94" s="124"/>
      <c r="C94" s="124"/>
      <c r="D94" s="124"/>
      <c r="E94" s="124"/>
      <c r="F94" s="124"/>
      <c r="G94" s="124"/>
      <c r="H94" s="124"/>
    </row>
    <row r="95" spans="1:14">
      <c r="A95" s="124"/>
      <c r="B95" s="124"/>
      <c r="C95" s="124"/>
      <c r="D95" s="124"/>
      <c r="E95" s="124"/>
      <c r="F95" s="124"/>
      <c r="G95" s="124"/>
      <c r="H95" s="124"/>
    </row>
    <row r="96" spans="1:14">
      <c r="A96" s="124"/>
      <c r="B96" s="124"/>
      <c r="C96" s="124"/>
      <c r="D96" s="124"/>
      <c r="E96" s="124"/>
      <c r="F96" s="124"/>
      <c r="G96" s="124"/>
      <c r="H96" s="124"/>
    </row>
    <row r="97" spans="1:8">
      <c r="A97" s="124"/>
      <c r="B97" s="124"/>
      <c r="C97" s="124"/>
      <c r="D97" s="124"/>
      <c r="E97" s="124"/>
      <c r="F97" s="124"/>
      <c r="G97" s="124"/>
      <c r="H97" s="124"/>
    </row>
    <row r="98" spans="1:8">
      <c r="A98" s="124"/>
      <c r="B98" s="124"/>
      <c r="C98" s="124"/>
      <c r="D98" s="124"/>
      <c r="E98" s="124"/>
      <c r="F98" s="124"/>
      <c r="G98" s="124"/>
      <c r="H98" s="124"/>
    </row>
    <row r="99" spans="1:8">
      <c r="A99" s="124"/>
      <c r="B99" s="124"/>
      <c r="C99" s="124"/>
      <c r="D99" s="124"/>
      <c r="E99" s="124"/>
      <c r="F99" s="124"/>
      <c r="G99" s="124"/>
      <c r="H99" s="124"/>
    </row>
    <row r="100" spans="1:8">
      <c r="A100" s="124"/>
      <c r="B100" s="124"/>
      <c r="C100" s="124"/>
      <c r="D100" s="124"/>
      <c r="E100" s="124"/>
      <c r="F100" s="124"/>
      <c r="G100" s="124"/>
      <c r="H100" s="124"/>
    </row>
    <row r="101" spans="1:8">
      <c r="A101" s="124"/>
      <c r="B101" s="124"/>
      <c r="C101" s="124"/>
      <c r="D101" s="124"/>
      <c r="E101" s="124"/>
      <c r="F101" s="124"/>
      <c r="G101" s="124"/>
      <c r="H101" s="124"/>
    </row>
    <row r="102" spans="1:8">
      <c r="A102" s="124"/>
      <c r="B102" s="124"/>
      <c r="C102" s="124"/>
      <c r="D102" s="124"/>
      <c r="E102" s="124"/>
      <c r="F102" s="124"/>
      <c r="G102" s="124"/>
      <c r="H102" s="124"/>
    </row>
    <row r="103" spans="1:8">
      <c r="A103" s="124"/>
      <c r="B103" s="124"/>
      <c r="C103" s="124"/>
      <c r="D103" s="124"/>
      <c r="E103" s="124"/>
      <c r="F103" s="124"/>
      <c r="G103" s="124"/>
      <c r="H103" s="124"/>
    </row>
    <row r="104" spans="1:8">
      <c r="A104" s="124"/>
      <c r="B104" s="124"/>
      <c r="C104" s="124"/>
      <c r="D104" s="124"/>
      <c r="E104" s="124"/>
      <c r="F104" s="124"/>
      <c r="G104" s="124"/>
      <c r="H104" s="124"/>
    </row>
    <row r="105" spans="1:8">
      <c r="A105" s="124"/>
      <c r="B105" s="124"/>
      <c r="C105" s="124"/>
      <c r="D105" s="124"/>
      <c r="E105" s="124"/>
      <c r="F105" s="124"/>
      <c r="G105" s="124"/>
      <c r="H105" s="124"/>
    </row>
    <row r="106" spans="1:8">
      <c r="A106" s="124"/>
      <c r="B106" s="124"/>
      <c r="C106" s="124"/>
      <c r="D106" s="124"/>
      <c r="E106" s="124"/>
      <c r="F106" s="124"/>
      <c r="G106" s="124"/>
      <c r="H106" s="124"/>
    </row>
    <row r="107" spans="1:8">
      <c r="A107" s="124"/>
      <c r="B107" s="124"/>
      <c r="C107" s="124"/>
      <c r="D107" s="124"/>
      <c r="E107" s="124"/>
      <c r="F107" s="124"/>
      <c r="G107" s="124"/>
      <c r="H107" s="124"/>
    </row>
    <row r="108" spans="1:8">
      <c r="A108" s="124"/>
      <c r="B108" s="124"/>
      <c r="C108" s="124"/>
      <c r="D108" s="124"/>
      <c r="E108" s="124"/>
      <c r="F108" s="124"/>
      <c r="G108" s="124"/>
      <c r="H108" s="124"/>
    </row>
    <row r="109" spans="1:8">
      <c r="A109" s="124"/>
      <c r="B109" s="124"/>
      <c r="C109" s="124"/>
      <c r="D109" s="124"/>
      <c r="E109" s="124"/>
      <c r="F109" s="124"/>
      <c r="G109" s="124"/>
      <c r="H109" s="124"/>
    </row>
    <row r="110" spans="1:8">
      <c r="A110" s="124"/>
      <c r="B110" s="124"/>
      <c r="C110" s="124"/>
      <c r="D110" s="124"/>
      <c r="E110" s="124"/>
      <c r="F110" s="124"/>
      <c r="G110" s="124"/>
      <c r="H110" s="124"/>
    </row>
    <row r="111" spans="1:8">
      <c r="A111" s="124"/>
      <c r="B111" s="124"/>
      <c r="C111" s="124"/>
      <c r="D111" s="124"/>
      <c r="E111" s="124"/>
      <c r="F111" s="124"/>
      <c r="G111" s="124"/>
      <c r="H111" s="124"/>
    </row>
    <row r="112" spans="1:8">
      <c r="A112" s="124"/>
      <c r="B112" s="124"/>
      <c r="C112" s="124"/>
      <c r="D112" s="124"/>
      <c r="E112" s="124"/>
      <c r="F112" s="124"/>
      <c r="G112" s="124"/>
      <c r="H112" s="124"/>
    </row>
    <row r="113" spans="1:8">
      <c r="A113" s="124"/>
      <c r="B113" s="124"/>
      <c r="C113" s="124"/>
      <c r="D113" s="124"/>
      <c r="E113" s="124"/>
      <c r="F113" s="124"/>
      <c r="G113" s="124"/>
      <c r="H113" s="124"/>
    </row>
    <row r="114" spans="1:8">
      <c r="A114" s="124"/>
      <c r="B114" s="124"/>
      <c r="C114" s="124"/>
      <c r="D114" s="124"/>
      <c r="E114" s="124"/>
      <c r="F114" s="124"/>
      <c r="G114" s="124"/>
      <c r="H114" s="124"/>
    </row>
    <row r="115" spans="1:8">
      <c r="A115" s="124"/>
      <c r="B115" s="124"/>
      <c r="C115" s="124"/>
      <c r="D115" s="124"/>
      <c r="E115" s="124"/>
      <c r="F115" s="124"/>
      <c r="G115" s="124"/>
      <c r="H115" s="124"/>
    </row>
    <row r="116" spans="1:8">
      <c r="A116" s="124"/>
      <c r="B116" s="124"/>
      <c r="C116" s="124"/>
      <c r="D116" s="124"/>
      <c r="E116" s="124"/>
      <c r="F116" s="124"/>
      <c r="G116" s="124"/>
      <c r="H116" s="124"/>
    </row>
    <row r="117" spans="1:8">
      <c r="A117" s="124"/>
      <c r="B117" s="124"/>
      <c r="C117" s="124"/>
      <c r="D117" s="124"/>
      <c r="E117" s="124"/>
      <c r="F117" s="124"/>
      <c r="G117" s="124"/>
      <c r="H117" s="124"/>
    </row>
    <row r="118" spans="1:8">
      <c r="A118" s="124"/>
      <c r="B118" s="124"/>
      <c r="C118" s="124"/>
      <c r="D118" s="124"/>
      <c r="E118" s="124"/>
      <c r="F118" s="124"/>
      <c r="G118" s="124"/>
      <c r="H118" s="124"/>
    </row>
    <row r="119" spans="1:8">
      <c r="A119" s="124"/>
      <c r="B119" s="124"/>
      <c r="C119" s="124"/>
      <c r="D119" s="124"/>
      <c r="E119" s="124"/>
      <c r="F119" s="124"/>
      <c r="G119" s="124"/>
      <c r="H119" s="124"/>
    </row>
    <row r="120" spans="1:8">
      <c r="A120" s="124"/>
      <c r="B120" s="124"/>
      <c r="C120" s="124"/>
      <c r="D120" s="124"/>
      <c r="E120" s="124"/>
      <c r="F120" s="124"/>
      <c r="G120" s="124"/>
      <c r="H120" s="124"/>
    </row>
    <row r="121" spans="1:8">
      <c r="A121" s="124"/>
      <c r="B121" s="124"/>
      <c r="C121" s="124"/>
      <c r="D121" s="124"/>
      <c r="E121" s="124"/>
      <c r="F121" s="124"/>
      <c r="G121" s="124"/>
      <c r="H121" s="124"/>
    </row>
    <row r="122" spans="1:8">
      <c r="A122" s="124"/>
      <c r="B122" s="124"/>
      <c r="C122" s="124"/>
      <c r="D122" s="124"/>
      <c r="E122" s="124"/>
      <c r="F122" s="124"/>
      <c r="G122" s="124"/>
      <c r="H122" s="124"/>
    </row>
    <row r="123" spans="1:8">
      <c r="A123" s="124"/>
      <c r="B123" s="124"/>
      <c r="C123" s="124"/>
      <c r="D123" s="124"/>
      <c r="E123" s="124"/>
      <c r="F123" s="124"/>
      <c r="G123" s="124"/>
      <c r="H123" s="124"/>
    </row>
    <row r="124" spans="1:8">
      <c r="A124" s="124"/>
      <c r="B124" s="124"/>
      <c r="C124" s="124"/>
      <c r="D124" s="124"/>
      <c r="E124" s="124"/>
      <c r="F124" s="124"/>
      <c r="G124" s="124"/>
      <c r="H124" s="124"/>
    </row>
    <row r="125" spans="1:8">
      <c r="A125" s="124"/>
      <c r="B125" s="124"/>
      <c r="C125" s="124"/>
      <c r="D125" s="124"/>
      <c r="E125" s="124"/>
      <c r="F125" s="124"/>
      <c r="G125" s="124"/>
      <c r="H125" s="124"/>
    </row>
    <row r="126" spans="1:8">
      <c r="A126" s="124"/>
      <c r="B126" s="124"/>
      <c r="C126" s="124"/>
      <c r="D126" s="124"/>
      <c r="E126" s="124"/>
      <c r="F126" s="124"/>
      <c r="G126" s="124"/>
      <c r="H126" s="124"/>
    </row>
    <row r="127" spans="1:8">
      <c r="A127" s="124"/>
      <c r="B127" s="124"/>
      <c r="C127" s="124"/>
      <c r="D127" s="124"/>
      <c r="E127" s="124"/>
      <c r="F127" s="124"/>
      <c r="G127" s="124"/>
      <c r="H127" s="124"/>
    </row>
    <row r="128" spans="1:8">
      <c r="A128" s="124"/>
      <c r="B128" s="124"/>
      <c r="C128" s="124"/>
      <c r="D128" s="124"/>
      <c r="E128" s="124"/>
      <c r="F128" s="124"/>
      <c r="G128" s="124"/>
      <c r="H128" s="124"/>
    </row>
    <row r="129" spans="1:8">
      <c r="A129" s="124"/>
      <c r="B129" s="124"/>
      <c r="C129" s="124"/>
      <c r="D129" s="124"/>
      <c r="E129" s="124"/>
      <c r="F129" s="124"/>
      <c r="G129" s="124"/>
      <c r="H129" s="124"/>
    </row>
    <row r="130" spans="1:8">
      <c r="A130" s="124"/>
      <c r="B130" s="124"/>
      <c r="C130" s="124"/>
      <c r="D130" s="124"/>
      <c r="E130" s="124"/>
      <c r="F130" s="124"/>
      <c r="G130" s="124"/>
      <c r="H130" s="124"/>
    </row>
    <row r="131" spans="1:8">
      <c r="A131" s="124"/>
      <c r="B131" s="124"/>
      <c r="C131" s="124"/>
      <c r="D131" s="124"/>
      <c r="E131" s="124"/>
      <c r="F131" s="124"/>
      <c r="G131" s="124"/>
      <c r="H131" s="124"/>
    </row>
    <row r="132" spans="1:8">
      <c r="A132" s="124"/>
      <c r="B132" s="124"/>
      <c r="C132" s="124"/>
      <c r="D132" s="124"/>
      <c r="E132" s="124"/>
      <c r="F132" s="124"/>
      <c r="G132" s="124"/>
      <c r="H132" s="124"/>
    </row>
    <row r="133" spans="1:8">
      <c r="A133" s="124"/>
      <c r="B133" s="124"/>
      <c r="C133" s="124"/>
      <c r="D133" s="124"/>
      <c r="E133" s="124"/>
      <c r="F133" s="124"/>
      <c r="G133" s="124"/>
      <c r="H133" s="124"/>
    </row>
    <row r="134" spans="1:8">
      <c r="A134" s="124"/>
      <c r="B134" s="124"/>
      <c r="C134" s="124"/>
      <c r="D134" s="124"/>
      <c r="E134" s="124"/>
      <c r="F134" s="124"/>
      <c r="G134" s="124"/>
      <c r="H134" s="124"/>
    </row>
    <row r="135" spans="1:8">
      <c r="A135" s="124"/>
      <c r="B135" s="124"/>
      <c r="C135" s="124"/>
      <c r="D135" s="124"/>
      <c r="E135" s="124"/>
      <c r="F135" s="124"/>
      <c r="G135" s="124"/>
      <c r="H135" s="124"/>
    </row>
    <row r="136" spans="1:8">
      <c r="A136" s="124"/>
      <c r="B136" s="124"/>
      <c r="C136" s="124"/>
      <c r="D136" s="124"/>
      <c r="E136" s="124"/>
      <c r="F136" s="124"/>
      <c r="G136" s="124"/>
      <c r="H136" s="124"/>
    </row>
    <row r="137" spans="1:8">
      <c r="A137" s="124"/>
      <c r="B137" s="124"/>
      <c r="C137" s="124"/>
      <c r="D137" s="124"/>
      <c r="E137" s="124"/>
      <c r="F137" s="124"/>
      <c r="G137" s="124"/>
      <c r="H137" s="124"/>
    </row>
    <row r="138" spans="1:8">
      <c r="A138" s="124"/>
      <c r="B138" s="124"/>
      <c r="C138" s="124"/>
      <c r="D138" s="124"/>
      <c r="E138" s="124"/>
      <c r="F138" s="124"/>
      <c r="G138" s="124"/>
      <c r="H138" s="124"/>
    </row>
    <row r="139" spans="1:8">
      <c r="A139" s="124"/>
      <c r="B139" s="124"/>
      <c r="C139" s="124"/>
      <c r="D139" s="124"/>
      <c r="E139" s="124"/>
      <c r="F139" s="124"/>
      <c r="G139" s="124"/>
      <c r="H139" s="124"/>
    </row>
    <row r="140" spans="1:8">
      <c r="A140" s="124"/>
      <c r="B140" s="124"/>
      <c r="C140" s="124"/>
      <c r="D140" s="124"/>
      <c r="E140" s="124"/>
      <c r="F140" s="124"/>
      <c r="G140" s="124"/>
      <c r="H140" s="124"/>
    </row>
    <row r="141" spans="1:8">
      <c r="A141" s="124"/>
      <c r="B141" s="124"/>
      <c r="C141" s="124"/>
      <c r="D141" s="124"/>
      <c r="E141" s="124"/>
      <c r="F141" s="124"/>
      <c r="G141" s="124"/>
      <c r="H141" s="124"/>
    </row>
    <row r="142" spans="1:8">
      <c r="A142" s="124"/>
      <c r="B142" s="124"/>
      <c r="C142" s="124"/>
      <c r="D142" s="124"/>
      <c r="E142" s="124"/>
      <c r="F142" s="124"/>
      <c r="G142" s="124"/>
      <c r="H142" s="124"/>
    </row>
    <row r="143" spans="1:8">
      <c r="A143" s="124"/>
      <c r="B143" s="124"/>
      <c r="C143" s="124"/>
      <c r="D143" s="124"/>
      <c r="E143" s="124"/>
      <c r="F143" s="124"/>
      <c r="G143" s="124"/>
      <c r="H143" s="124"/>
    </row>
    <row r="144" spans="1:8">
      <c r="A144" s="124"/>
      <c r="B144" s="124"/>
      <c r="C144" s="124"/>
      <c r="D144" s="124"/>
      <c r="E144" s="124"/>
      <c r="F144" s="124"/>
      <c r="G144" s="124"/>
      <c r="H144" s="124"/>
    </row>
    <row r="145" spans="1:8">
      <c r="A145" s="124"/>
      <c r="B145" s="124"/>
      <c r="C145" s="124"/>
      <c r="D145" s="124"/>
      <c r="E145" s="124"/>
      <c r="F145" s="124"/>
      <c r="G145" s="124"/>
      <c r="H145" s="124"/>
    </row>
    <row r="146" spans="1:8">
      <c r="A146" s="124"/>
      <c r="B146" s="124"/>
      <c r="C146" s="124"/>
      <c r="D146" s="124"/>
      <c r="E146" s="124"/>
      <c r="F146" s="124"/>
      <c r="G146" s="124"/>
      <c r="H146" s="124"/>
    </row>
    <row r="147" spans="1:8">
      <c r="A147" s="124"/>
      <c r="B147" s="124"/>
      <c r="C147" s="124"/>
      <c r="D147" s="124"/>
      <c r="E147" s="124"/>
      <c r="F147" s="124"/>
      <c r="G147" s="124"/>
      <c r="H147" s="124"/>
    </row>
    <row r="148" spans="1:8">
      <c r="A148" s="124"/>
      <c r="B148" s="124"/>
      <c r="C148" s="124"/>
      <c r="D148" s="124"/>
      <c r="E148" s="124"/>
      <c r="F148" s="124"/>
      <c r="G148" s="124"/>
      <c r="H148" s="124"/>
    </row>
    <row r="149" spans="1:8">
      <c r="A149" s="124"/>
      <c r="B149" s="124"/>
      <c r="C149" s="124"/>
      <c r="D149" s="124"/>
      <c r="E149" s="124"/>
      <c r="F149" s="124"/>
      <c r="G149" s="124"/>
      <c r="H149" s="124"/>
    </row>
    <row r="150" spans="1:8">
      <c r="A150" s="124"/>
      <c r="B150" s="124"/>
      <c r="C150" s="124"/>
      <c r="D150" s="124"/>
      <c r="E150" s="124"/>
      <c r="F150" s="124"/>
      <c r="G150" s="124"/>
      <c r="H150" s="124"/>
    </row>
    <row r="151" spans="1:8">
      <c r="A151" s="124"/>
      <c r="B151" s="124"/>
      <c r="C151" s="124"/>
      <c r="D151" s="124"/>
      <c r="E151" s="124"/>
      <c r="F151" s="124"/>
      <c r="G151" s="124"/>
      <c r="H151" s="124"/>
    </row>
    <row r="152" spans="1:8">
      <c r="A152" s="124"/>
      <c r="B152" s="124"/>
      <c r="C152" s="124"/>
      <c r="D152" s="124"/>
      <c r="E152" s="124"/>
      <c r="F152" s="124"/>
      <c r="G152" s="124"/>
      <c r="H152" s="124"/>
    </row>
    <row r="153" spans="1:8">
      <c r="A153" s="124"/>
      <c r="B153" s="124"/>
      <c r="C153" s="124"/>
      <c r="D153" s="124"/>
      <c r="E153" s="124"/>
      <c r="F153" s="124"/>
      <c r="G153" s="124"/>
      <c r="H153" s="124"/>
    </row>
    <row r="154" spans="1:8">
      <c r="A154" s="124"/>
      <c r="B154" s="124"/>
      <c r="C154" s="124"/>
      <c r="D154" s="124"/>
      <c r="E154" s="124"/>
      <c r="F154" s="124"/>
      <c r="G154" s="124"/>
      <c r="H154" s="124"/>
    </row>
    <row r="155" spans="1:8">
      <c r="A155" s="124"/>
      <c r="B155" s="124"/>
      <c r="C155" s="124"/>
      <c r="D155" s="124"/>
      <c r="E155" s="124"/>
      <c r="F155" s="124"/>
      <c r="G155" s="124"/>
      <c r="H155" s="124"/>
    </row>
    <row r="156" spans="1:8">
      <c r="A156" s="124"/>
      <c r="B156" s="124"/>
      <c r="C156" s="124"/>
      <c r="D156" s="124"/>
      <c r="E156" s="124"/>
      <c r="F156" s="124"/>
      <c r="G156" s="124"/>
      <c r="H156" s="124"/>
    </row>
    <row r="157" spans="1:8">
      <c r="A157" s="124"/>
      <c r="B157" s="124"/>
      <c r="C157" s="124"/>
      <c r="D157" s="124"/>
      <c r="E157" s="124"/>
      <c r="F157" s="124"/>
      <c r="G157" s="124"/>
      <c r="H157" s="124"/>
    </row>
    <row r="158" spans="1:8">
      <c r="A158" s="124"/>
      <c r="B158" s="124"/>
      <c r="C158" s="124"/>
      <c r="D158" s="124"/>
      <c r="E158" s="124"/>
      <c r="F158" s="124"/>
      <c r="G158" s="124"/>
      <c r="H158" s="124"/>
    </row>
    <row r="159" spans="1:8">
      <c r="A159" s="124"/>
      <c r="B159" s="124"/>
      <c r="C159" s="124"/>
      <c r="D159" s="124"/>
      <c r="E159" s="124"/>
      <c r="F159" s="124"/>
      <c r="G159" s="124"/>
      <c r="H159" s="124"/>
    </row>
    <row r="160" spans="1:8">
      <c r="A160" s="124"/>
      <c r="B160" s="124"/>
      <c r="C160" s="124"/>
      <c r="D160" s="124"/>
      <c r="E160" s="124"/>
      <c r="F160" s="124"/>
      <c r="G160" s="124"/>
      <c r="H160" s="124"/>
    </row>
    <row r="161" spans="1:8">
      <c r="A161" s="124"/>
      <c r="B161" s="124"/>
      <c r="C161" s="124"/>
      <c r="D161" s="124"/>
      <c r="E161" s="124"/>
      <c r="F161" s="124"/>
      <c r="G161" s="124"/>
      <c r="H161" s="124"/>
    </row>
    <row r="162" spans="1:8">
      <c r="A162" s="124"/>
      <c r="B162" s="124"/>
      <c r="C162" s="124"/>
      <c r="D162" s="124"/>
      <c r="E162" s="124"/>
      <c r="F162" s="124"/>
      <c r="G162" s="124"/>
      <c r="H162" s="124"/>
    </row>
    <row r="163" spans="1:8">
      <c r="A163" s="124"/>
      <c r="B163" s="124"/>
      <c r="C163" s="124"/>
      <c r="D163" s="124"/>
      <c r="E163" s="124"/>
      <c r="F163" s="124"/>
      <c r="G163" s="124"/>
      <c r="H163" s="124"/>
    </row>
    <row r="164" spans="1:8">
      <c r="A164" s="124"/>
      <c r="B164" s="124"/>
      <c r="C164" s="124"/>
      <c r="D164" s="124"/>
      <c r="E164" s="124"/>
      <c r="F164" s="124"/>
      <c r="G164" s="124"/>
      <c r="H164" s="124"/>
    </row>
    <row r="165" spans="1:8">
      <c r="A165" s="124"/>
      <c r="B165" s="124"/>
      <c r="C165" s="124"/>
      <c r="D165" s="124"/>
      <c r="E165" s="124"/>
      <c r="F165" s="124"/>
      <c r="G165" s="124"/>
      <c r="H165" s="124"/>
    </row>
    <row r="166" spans="1:8">
      <c r="A166" s="124"/>
      <c r="B166" s="124"/>
      <c r="C166" s="124"/>
      <c r="D166" s="124"/>
      <c r="E166" s="124"/>
      <c r="F166" s="124"/>
      <c r="G166" s="124"/>
      <c r="H166" s="124"/>
    </row>
    <row r="167" spans="1:8">
      <c r="A167" s="124"/>
      <c r="B167" s="124"/>
      <c r="C167" s="124"/>
      <c r="D167" s="124"/>
      <c r="E167" s="124"/>
      <c r="F167" s="124"/>
      <c r="G167" s="124"/>
      <c r="H167" s="124"/>
    </row>
    <row r="168" spans="1:8">
      <c r="A168" s="124"/>
      <c r="B168" s="124"/>
      <c r="C168" s="124"/>
      <c r="D168" s="124"/>
      <c r="E168" s="124"/>
      <c r="F168" s="124"/>
      <c r="G168" s="124"/>
      <c r="H168" s="124"/>
    </row>
    <row r="169" spans="1:8">
      <c r="A169" s="124"/>
      <c r="B169" s="124"/>
      <c r="C169" s="124"/>
      <c r="D169" s="124"/>
      <c r="E169" s="124"/>
      <c r="F169" s="124"/>
      <c r="G169" s="124"/>
      <c r="H169" s="124"/>
    </row>
    <row r="170" spans="1:8">
      <c r="A170" s="124"/>
      <c r="B170" s="124"/>
      <c r="C170" s="124"/>
      <c r="D170" s="124"/>
      <c r="E170" s="124"/>
      <c r="F170" s="124"/>
      <c r="G170" s="124"/>
      <c r="H170" s="124"/>
    </row>
    <row r="171" spans="1:8">
      <c r="A171" s="124"/>
      <c r="B171" s="124"/>
      <c r="C171" s="124"/>
      <c r="D171" s="124"/>
      <c r="E171" s="124"/>
      <c r="F171" s="124"/>
      <c r="G171" s="124"/>
      <c r="H171" s="124"/>
    </row>
    <row r="172" spans="1:8">
      <c r="A172" s="124"/>
      <c r="B172" s="124"/>
      <c r="C172" s="124"/>
      <c r="D172" s="124"/>
      <c r="E172" s="124"/>
      <c r="F172" s="124"/>
      <c r="G172" s="124"/>
      <c r="H172" s="124"/>
    </row>
    <row r="173" spans="1:8">
      <c r="A173" s="124"/>
      <c r="B173" s="124"/>
      <c r="C173" s="124"/>
      <c r="D173" s="124"/>
      <c r="E173" s="124"/>
      <c r="F173" s="124"/>
      <c r="G173" s="124"/>
      <c r="H173" s="124"/>
    </row>
    <row r="174" spans="1:8">
      <c r="A174" s="124"/>
      <c r="B174" s="124"/>
      <c r="C174" s="124"/>
      <c r="D174" s="124"/>
      <c r="E174" s="124"/>
      <c r="F174" s="124"/>
      <c r="G174" s="124"/>
      <c r="H174" s="124"/>
    </row>
    <row r="175" spans="1:8">
      <c r="A175" s="124"/>
      <c r="B175" s="124"/>
      <c r="C175" s="124"/>
      <c r="D175" s="124"/>
      <c r="E175" s="124"/>
      <c r="F175" s="124"/>
      <c r="G175" s="124"/>
      <c r="H175" s="124"/>
    </row>
    <row r="176" spans="1:8">
      <c r="A176" s="124"/>
      <c r="B176" s="124"/>
      <c r="C176" s="124"/>
      <c r="D176" s="124"/>
      <c r="E176" s="124"/>
      <c r="F176" s="124"/>
      <c r="G176" s="124"/>
      <c r="H176" s="124"/>
    </row>
    <row r="177" spans="1:8">
      <c r="A177" s="124"/>
      <c r="B177" s="124"/>
      <c r="C177" s="124"/>
      <c r="D177" s="124"/>
      <c r="E177" s="124"/>
      <c r="F177" s="124"/>
      <c r="G177" s="124"/>
      <c r="H177" s="124"/>
    </row>
    <row r="178" spans="1:8">
      <c r="A178" s="124"/>
      <c r="B178" s="124"/>
      <c r="C178" s="124"/>
      <c r="D178" s="124"/>
      <c r="E178" s="124"/>
      <c r="F178" s="124"/>
      <c r="G178" s="124"/>
      <c r="H178" s="124"/>
    </row>
    <row r="179" spans="1:8">
      <c r="A179" s="124"/>
      <c r="B179" s="124"/>
      <c r="C179" s="124"/>
      <c r="D179" s="124"/>
      <c r="E179" s="124"/>
      <c r="F179" s="124"/>
      <c r="G179" s="124"/>
      <c r="H179" s="124"/>
    </row>
    <row r="180" spans="1:8">
      <c r="A180" s="124"/>
      <c r="B180" s="124"/>
      <c r="C180" s="124"/>
      <c r="D180" s="124"/>
      <c r="E180" s="124"/>
      <c r="F180" s="124"/>
      <c r="G180" s="124"/>
      <c r="H180" s="124"/>
    </row>
    <row r="181" spans="1:8">
      <c r="A181" s="124"/>
      <c r="B181" s="124"/>
      <c r="C181" s="124"/>
      <c r="D181" s="124"/>
      <c r="E181" s="124"/>
      <c r="F181" s="124"/>
      <c r="G181" s="124"/>
      <c r="H181" s="124"/>
    </row>
    <row r="182" spans="1:8">
      <c r="A182" s="124"/>
      <c r="B182" s="124"/>
      <c r="C182" s="124"/>
      <c r="D182" s="124"/>
      <c r="E182" s="124"/>
      <c r="F182" s="124"/>
      <c r="G182" s="124"/>
      <c r="H182" s="124"/>
    </row>
    <row r="183" spans="1:8">
      <c r="A183" s="124"/>
      <c r="B183" s="124"/>
      <c r="C183" s="124"/>
      <c r="D183" s="124"/>
      <c r="E183" s="124"/>
      <c r="F183" s="124"/>
      <c r="G183" s="124"/>
      <c r="H183" s="124"/>
    </row>
    <row r="184" spans="1:8">
      <c r="A184" s="124"/>
      <c r="B184" s="124"/>
      <c r="C184" s="124"/>
      <c r="D184" s="124"/>
      <c r="E184" s="124"/>
      <c r="F184" s="124"/>
      <c r="G184" s="124"/>
      <c r="H184" s="124"/>
    </row>
    <row r="185" spans="1:8">
      <c r="A185" s="124"/>
      <c r="B185" s="124"/>
      <c r="C185" s="124"/>
      <c r="D185" s="124"/>
      <c r="E185" s="124"/>
      <c r="F185" s="124"/>
      <c r="G185" s="124"/>
      <c r="H185" s="124"/>
    </row>
    <row r="186" spans="1:8">
      <c r="A186" s="124"/>
      <c r="B186" s="124"/>
      <c r="C186" s="124"/>
      <c r="D186" s="124"/>
      <c r="E186" s="124"/>
      <c r="F186" s="124"/>
      <c r="G186" s="124"/>
      <c r="H186" s="124"/>
    </row>
    <row r="187" spans="1:8">
      <c r="A187" s="124"/>
      <c r="B187" s="124"/>
      <c r="C187" s="124"/>
      <c r="D187" s="124"/>
      <c r="E187" s="124"/>
      <c r="F187" s="124"/>
      <c r="G187" s="124"/>
      <c r="H187" s="124"/>
    </row>
    <row r="188" spans="1:8">
      <c r="A188" s="124"/>
      <c r="B188" s="124"/>
      <c r="C188" s="124"/>
      <c r="D188" s="124"/>
      <c r="E188" s="124"/>
      <c r="F188" s="124"/>
      <c r="G188" s="124"/>
      <c r="H188" s="124"/>
    </row>
    <row r="189" spans="1:8">
      <c r="A189" s="124"/>
      <c r="B189" s="124"/>
      <c r="C189" s="124"/>
      <c r="D189" s="124"/>
      <c r="E189" s="124"/>
      <c r="F189" s="124"/>
      <c r="G189" s="124"/>
      <c r="H189" s="124"/>
    </row>
    <row r="190" spans="1:8">
      <c r="A190" s="124"/>
      <c r="B190" s="124"/>
      <c r="C190" s="124"/>
      <c r="D190" s="124"/>
      <c r="E190" s="124"/>
      <c r="F190" s="124"/>
      <c r="G190" s="124"/>
      <c r="H190" s="124"/>
    </row>
    <row r="191" spans="1:8">
      <c r="A191" s="124"/>
      <c r="B191" s="124"/>
      <c r="C191" s="124"/>
      <c r="D191" s="124"/>
      <c r="E191" s="124"/>
      <c r="F191" s="124"/>
      <c r="G191" s="124"/>
      <c r="H191" s="124"/>
    </row>
    <row r="192" spans="1:8">
      <c r="A192" s="124"/>
      <c r="B192" s="124"/>
      <c r="C192" s="124"/>
      <c r="D192" s="124"/>
      <c r="E192" s="124"/>
      <c r="F192" s="124"/>
      <c r="G192" s="124"/>
      <c r="H192" s="124"/>
    </row>
    <row r="193" spans="1:8">
      <c r="A193" s="124"/>
      <c r="B193" s="124"/>
      <c r="C193" s="124"/>
      <c r="D193" s="124"/>
      <c r="E193" s="124"/>
      <c r="F193" s="124"/>
      <c r="G193" s="124"/>
      <c r="H193" s="124"/>
    </row>
    <row r="194" spans="1:8">
      <c r="A194" s="124"/>
      <c r="B194" s="124"/>
      <c r="C194" s="124"/>
      <c r="D194" s="124"/>
      <c r="E194" s="124"/>
      <c r="F194" s="124"/>
      <c r="G194" s="124"/>
      <c r="H194" s="124"/>
    </row>
    <row r="195" spans="1:8">
      <c r="A195" s="124"/>
      <c r="B195" s="124"/>
      <c r="C195" s="124"/>
      <c r="D195" s="124"/>
      <c r="E195" s="124"/>
      <c r="F195" s="124"/>
      <c r="G195" s="124"/>
      <c r="H195" s="124"/>
    </row>
    <row r="196" spans="1:8">
      <c r="A196" s="124"/>
      <c r="B196" s="124"/>
      <c r="C196" s="124"/>
      <c r="D196" s="124"/>
      <c r="E196" s="124"/>
      <c r="F196" s="124"/>
      <c r="G196" s="124"/>
      <c r="H196" s="124"/>
    </row>
    <row r="197" spans="1:8">
      <c r="A197" s="124"/>
      <c r="B197" s="124"/>
      <c r="C197" s="124"/>
      <c r="D197" s="124"/>
      <c r="E197" s="124"/>
      <c r="F197" s="124"/>
      <c r="G197" s="124"/>
      <c r="H197" s="124"/>
    </row>
    <row r="198" spans="1:8">
      <c r="A198" s="124"/>
      <c r="B198" s="124"/>
      <c r="C198" s="124"/>
      <c r="D198" s="124"/>
      <c r="E198" s="124"/>
      <c r="F198" s="124"/>
      <c r="G198" s="124"/>
      <c r="H198" s="124"/>
    </row>
    <row r="199" spans="1:8">
      <c r="A199" s="124"/>
      <c r="B199" s="124"/>
      <c r="C199" s="124"/>
      <c r="D199" s="124"/>
      <c r="E199" s="124"/>
      <c r="F199" s="124"/>
      <c r="G199" s="124"/>
      <c r="H199" s="124"/>
    </row>
    <row r="200" spans="1:8">
      <c r="A200" s="124"/>
      <c r="B200" s="124"/>
      <c r="C200" s="124"/>
      <c r="D200" s="124"/>
      <c r="E200" s="124"/>
      <c r="F200" s="124"/>
      <c r="G200" s="124"/>
      <c r="H200" s="124"/>
    </row>
    <row r="201" spans="1:8">
      <c r="A201" s="124"/>
      <c r="B201" s="124"/>
      <c r="C201" s="124"/>
      <c r="D201" s="124"/>
      <c r="E201" s="124"/>
      <c r="F201" s="124"/>
      <c r="G201" s="124"/>
      <c r="H201" s="124"/>
    </row>
    <row r="202" spans="1:8">
      <c r="A202" s="124"/>
      <c r="B202" s="124"/>
      <c r="C202" s="124"/>
      <c r="D202" s="124"/>
      <c r="E202" s="124"/>
      <c r="F202" s="124"/>
      <c r="G202" s="124"/>
      <c r="H202" s="124"/>
    </row>
    <row r="203" spans="1:8">
      <c r="A203" s="124"/>
      <c r="B203" s="124"/>
      <c r="C203" s="124"/>
      <c r="D203" s="124"/>
      <c r="E203" s="124"/>
      <c r="F203" s="124"/>
      <c r="G203" s="124"/>
      <c r="H203" s="124"/>
    </row>
    <row r="204" spans="1:8">
      <c r="A204" s="124"/>
      <c r="B204" s="124"/>
      <c r="C204" s="124"/>
      <c r="D204" s="124"/>
      <c r="E204" s="124"/>
      <c r="F204" s="124"/>
      <c r="G204" s="124"/>
      <c r="H204" s="124"/>
    </row>
    <row r="205" spans="1:8">
      <c r="A205" s="124"/>
      <c r="B205" s="124"/>
      <c r="C205" s="124"/>
      <c r="D205" s="124"/>
      <c r="E205" s="124"/>
      <c r="F205" s="124"/>
      <c r="G205" s="124"/>
      <c r="H205" s="124"/>
    </row>
    <row r="206" spans="1:8">
      <c r="A206" s="124"/>
      <c r="B206" s="124"/>
      <c r="C206" s="124"/>
      <c r="D206" s="124"/>
      <c r="E206" s="124"/>
      <c r="F206" s="124"/>
      <c r="G206" s="124"/>
      <c r="H206" s="124"/>
    </row>
    <row r="207" spans="1:8">
      <c r="A207" s="124"/>
      <c r="B207" s="124"/>
      <c r="C207" s="124"/>
      <c r="D207" s="124"/>
      <c r="E207" s="124"/>
      <c r="F207" s="124"/>
      <c r="G207" s="124"/>
      <c r="H207" s="124"/>
    </row>
    <row r="208" spans="1:8">
      <c r="A208" s="124"/>
      <c r="B208" s="124"/>
      <c r="C208" s="124"/>
      <c r="D208" s="124"/>
      <c r="E208" s="124"/>
      <c r="F208" s="124"/>
      <c r="G208" s="124"/>
      <c r="H208" s="124"/>
    </row>
    <row r="209" spans="1:8">
      <c r="A209" s="124"/>
      <c r="B209" s="124"/>
      <c r="C209" s="124"/>
      <c r="D209" s="124"/>
      <c r="E209" s="124"/>
      <c r="F209" s="124"/>
      <c r="G209" s="124"/>
      <c r="H209" s="124"/>
    </row>
    <row r="210" spans="1:8">
      <c r="A210" s="124"/>
      <c r="B210" s="124"/>
      <c r="C210" s="124"/>
      <c r="D210" s="124"/>
      <c r="E210" s="124"/>
      <c r="F210" s="124"/>
      <c r="G210" s="124"/>
      <c r="H210" s="124"/>
    </row>
    <row r="211" spans="1:8">
      <c r="A211" s="124"/>
      <c r="B211" s="124"/>
      <c r="C211" s="124"/>
      <c r="D211" s="124"/>
      <c r="E211" s="124"/>
      <c r="F211" s="124"/>
      <c r="G211" s="124"/>
      <c r="H211" s="124"/>
    </row>
    <row r="212" spans="1:8">
      <c r="A212" s="124"/>
      <c r="B212" s="124"/>
      <c r="C212" s="124"/>
      <c r="D212" s="124"/>
      <c r="E212" s="124"/>
      <c r="F212" s="124"/>
      <c r="G212" s="124"/>
      <c r="H212" s="124"/>
    </row>
    <row r="213" spans="1:8">
      <c r="A213" s="124"/>
      <c r="B213" s="124"/>
      <c r="C213" s="124"/>
      <c r="D213" s="124"/>
      <c r="E213" s="124"/>
      <c r="F213" s="124"/>
      <c r="G213" s="124"/>
      <c r="H213" s="124"/>
    </row>
    <row r="214" spans="1:8">
      <c r="A214" s="124"/>
      <c r="B214" s="124"/>
      <c r="C214" s="124"/>
      <c r="D214" s="124"/>
      <c r="E214" s="124"/>
      <c r="F214" s="124"/>
      <c r="G214" s="124"/>
      <c r="H214" s="124"/>
    </row>
    <row r="215" spans="1:8">
      <c r="A215" s="124"/>
      <c r="B215" s="124"/>
      <c r="C215" s="124"/>
      <c r="D215" s="124"/>
      <c r="E215" s="124"/>
      <c r="F215" s="124"/>
      <c r="G215" s="124"/>
      <c r="H215" s="124"/>
    </row>
    <row r="216" spans="1:8">
      <c r="A216" s="124"/>
      <c r="B216" s="124"/>
      <c r="C216" s="124"/>
      <c r="D216" s="124"/>
      <c r="E216" s="124"/>
      <c r="F216" s="124"/>
      <c r="G216" s="124"/>
      <c r="H216" s="124"/>
    </row>
    <row r="217" spans="1:8">
      <c r="A217" s="124"/>
      <c r="B217" s="124"/>
      <c r="C217" s="124"/>
      <c r="D217" s="124"/>
      <c r="E217" s="124"/>
      <c r="F217" s="124"/>
      <c r="G217" s="124"/>
      <c r="H217" s="124"/>
    </row>
    <row r="218" spans="1:8">
      <c r="A218" s="124"/>
      <c r="B218" s="124"/>
      <c r="C218" s="124"/>
      <c r="D218" s="124"/>
      <c r="E218" s="124"/>
      <c r="F218" s="124"/>
      <c r="G218" s="124"/>
      <c r="H218" s="124"/>
    </row>
    <row r="219" spans="1:8">
      <c r="A219" s="124"/>
      <c r="B219" s="124"/>
      <c r="C219" s="124"/>
      <c r="D219" s="124"/>
      <c r="E219" s="124"/>
      <c r="F219" s="124"/>
      <c r="G219" s="124"/>
      <c r="H219" s="124"/>
    </row>
    <row r="220" spans="1:8">
      <c r="A220" s="124"/>
      <c r="B220" s="124"/>
      <c r="C220" s="124"/>
      <c r="D220" s="124"/>
      <c r="E220" s="124"/>
      <c r="F220" s="124"/>
      <c r="G220" s="124"/>
      <c r="H220" s="124"/>
    </row>
    <row r="221" spans="1:8">
      <c r="A221" s="124"/>
      <c r="B221" s="124"/>
      <c r="C221" s="124"/>
      <c r="D221" s="124"/>
      <c r="E221" s="124"/>
      <c r="F221" s="124"/>
      <c r="G221" s="124"/>
      <c r="H221" s="124"/>
    </row>
    <row r="222" spans="1:8">
      <c r="A222" s="124"/>
      <c r="B222" s="124"/>
      <c r="C222" s="124"/>
      <c r="D222" s="124"/>
      <c r="E222" s="124"/>
      <c r="F222" s="124"/>
      <c r="G222" s="124"/>
      <c r="H222" s="124"/>
    </row>
    <row r="223" spans="1:8">
      <c r="A223" s="124"/>
      <c r="B223" s="124"/>
      <c r="C223" s="124"/>
      <c r="D223" s="124"/>
      <c r="E223" s="124"/>
      <c r="F223" s="124"/>
      <c r="G223" s="124"/>
      <c r="H223" s="124"/>
    </row>
    <row r="224" spans="1:8">
      <c r="A224" s="124"/>
      <c r="B224" s="124"/>
      <c r="C224" s="124"/>
      <c r="D224" s="124"/>
      <c r="E224" s="124"/>
      <c r="F224" s="124"/>
      <c r="G224" s="124"/>
      <c r="H224" s="124"/>
    </row>
    <row r="225" spans="1:8">
      <c r="A225" s="124"/>
      <c r="B225" s="124"/>
      <c r="C225" s="124"/>
      <c r="D225" s="124"/>
      <c r="E225" s="124"/>
      <c r="F225" s="124"/>
      <c r="G225" s="124"/>
      <c r="H225" s="124"/>
    </row>
    <row r="226" spans="1:8">
      <c r="A226" s="124"/>
      <c r="B226" s="124"/>
      <c r="C226" s="124"/>
      <c r="D226" s="124"/>
      <c r="E226" s="124"/>
      <c r="F226" s="124"/>
      <c r="G226" s="124"/>
      <c r="H226" s="124"/>
    </row>
    <row r="227" spans="1:8">
      <c r="A227" s="124"/>
      <c r="B227" s="124"/>
      <c r="C227" s="124"/>
      <c r="D227" s="124"/>
      <c r="E227" s="124"/>
      <c r="F227" s="124"/>
      <c r="G227" s="124"/>
      <c r="H227" s="124"/>
    </row>
    <row r="228" spans="1:8">
      <c r="A228" s="124"/>
      <c r="B228" s="124"/>
      <c r="C228" s="124"/>
      <c r="D228" s="124"/>
      <c r="E228" s="124"/>
      <c r="F228" s="124"/>
      <c r="G228" s="124"/>
      <c r="H228" s="124"/>
    </row>
    <row r="229" spans="1:8">
      <c r="A229" s="124"/>
      <c r="B229" s="124"/>
      <c r="C229" s="124"/>
      <c r="D229" s="124"/>
      <c r="E229" s="124"/>
      <c r="F229" s="124"/>
      <c r="G229" s="124"/>
      <c r="H229" s="124"/>
    </row>
    <row r="230" spans="1:8">
      <c r="A230" s="124"/>
      <c r="B230" s="124"/>
      <c r="C230" s="124"/>
      <c r="D230" s="124"/>
      <c r="E230" s="124"/>
      <c r="F230" s="124"/>
      <c r="G230" s="124"/>
      <c r="H230" s="124"/>
    </row>
    <row r="231" spans="1:8">
      <c r="A231" s="124"/>
      <c r="B231" s="124"/>
      <c r="C231" s="124"/>
      <c r="D231" s="124"/>
      <c r="E231" s="124"/>
      <c r="F231" s="124"/>
      <c r="G231" s="124"/>
      <c r="H231" s="124"/>
    </row>
    <row r="232" spans="1:8">
      <c r="A232" s="124"/>
      <c r="B232" s="124"/>
      <c r="C232" s="124"/>
      <c r="D232" s="124"/>
      <c r="E232" s="124"/>
      <c r="F232" s="124"/>
      <c r="G232" s="124"/>
      <c r="H232" s="124"/>
    </row>
    <row r="233" spans="1:8">
      <c r="A233" s="124"/>
      <c r="B233" s="124"/>
      <c r="C233" s="124"/>
      <c r="D233" s="124"/>
      <c r="E233" s="124"/>
      <c r="F233" s="124"/>
      <c r="G233" s="124"/>
      <c r="H233" s="124"/>
    </row>
    <row r="234" spans="1:8">
      <c r="A234" s="124"/>
      <c r="B234" s="124"/>
      <c r="C234" s="124"/>
      <c r="D234" s="124"/>
      <c r="E234" s="124"/>
      <c r="F234" s="124"/>
      <c r="G234" s="124"/>
      <c r="H234" s="124"/>
    </row>
    <row r="235" spans="1:8">
      <c r="A235" s="124"/>
      <c r="B235" s="124"/>
      <c r="C235" s="124"/>
      <c r="D235" s="124"/>
      <c r="E235" s="124"/>
      <c r="F235" s="124"/>
      <c r="G235" s="124"/>
      <c r="H235" s="124"/>
    </row>
    <row r="236" spans="1:8">
      <c r="A236" s="124"/>
      <c r="B236" s="124"/>
      <c r="C236" s="124"/>
      <c r="D236" s="124"/>
      <c r="E236" s="124"/>
      <c r="F236" s="124"/>
      <c r="G236" s="124"/>
      <c r="H236" s="124"/>
    </row>
    <row r="237" spans="1:8">
      <c r="A237" s="124"/>
      <c r="B237" s="124"/>
      <c r="C237" s="124"/>
      <c r="D237" s="124"/>
      <c r="E237" s="124"/>
      <c r="F237" s="124"/>
      <c r="G237" s="124"/>
      <c r="H237" s="124"/>
    </row>
    <row r="238" spans="1:8">
      <c r="A238" s="124"/>
      <c r="B238" s="124"/>
      <c r="C238" s="124"/>
      <c r="D238" s="124"/>
      <c r="E238" s="124"/>
      <c r="F238" s="124"/>
      <c r="G238" s="124"/>
      <c r="H238" s="124"/>
    </row>
    <row r="239" spans="1:8">
      <c r="A239" s="124"/>
      <c r="B239" s="124"/>
      <c r="C239" s="124"/>
      <c r="D239" s="124"/>
      <c r="E239" s="124"/>
      <c r="F239" s="124"/>
      <c r="G239" s="124"/>
      <c r="H239" s="124"/>
    </row>
    <row r="240" spans="1:8">
      <c r="A240" s="124"/>
      <c r="B240" s="124"/>
      <c r="C240" s="124"/>
      <c r="D240" s="124"/>
      <c r="E240" s="124"/>
      <c r="F240" s="124"/>
      <c r="G240" s="124"/>
      <c r="H240" s="124"/>
    </row>
    <row r="241" spans="1:8">
      <c r="A241" s="124"/>
      <c r="B241" s="124"/>
      <c r="C241" s="124"/>
      <c r="D241" s="124"/>
      <c r="E241" s="124"/>
      <c r="F241" s="124"/>
      <c r="G241" s="124"/>
      <c r="H241" s="124"/>
    </row>
    <row r="242" spans="1:8">
      <c r="A242" s="124"/>
      <c r="B242" s="124"/>
      <c r="C242" s="124"/>
      <c r="D242" s="124"/>
      <c r="E242" s="124"/>
      <c r="F242" s="124"/>
      <c r="G242" s="124"/>
      <c r="H242" s="124"/>
    </row>
    <row r="243" spans="1:8">
      <c r="A243" s="124"/>
      <c r="B243" s="124"/>
      <c r="C243" s="124"/>
      <c r="D243" s="124"/>
      <c r="E243" s="124"/>
      <c r="F243" s="124"/>
      <c r="G243" s="124"/>
      <c r="H243" s="124"/>
    </row>
    <row r="244" spans="1:8">
      <c r="A244" s="124"/>
      <c r="B244" s="124"/>
      <c r="C244" s="124"/>
      <c r="D244" s="124"/>
      <c r="E244" s="124"/>
      <c r="F244" s="124"/>
      <c r="G244" s="124"/>
      <c r="H244" s="124"/>
    </row>
    <row r="245" spans="1:8">
      <c r="A245" s="124"/>
      <c r="B245" s="124"/>
      <c r="C245" s="124"/>
      <c r="D245" s="124"/>
      <c r="E245" s="124"/>
      <c r="F245" s="124"/>
      <c r="G245" s="124"/>
      <c r="H245" s="124"/>
    </row>
    <row r="246" spans="1:8">
      <c r="A246" s="124"/>
      <c r="B246" s="124"/>
      <c r="C246" s="124"/>
      <c r="D246" s="124"/>
      <c r="E246" s="124"/>
      <c r="F246" s="124"/>
      <c r="G246" s="124"/>
      <c r="H246" s="124"/>
    </row>
    <row r="247" spans="1:8">
      <c r="A247" s="124"/>
      <c r="B247" s="124"/>
      <c r="C247" s="124"/>
      <c r="D247" s="124"/>
      <c r="E247" s="124"/>
      <c r="F247" s="124"/>
      <c r="G247" s="124"/>
      <c r="H247" s="124"/>
    </row>
    <row r="248" spans="1:8">
      <c r="A248" s="124"/>
      <c r="B248" s="124"/>
      <c r="C248" s="124"/>
      <c r="D248" s="124"/>
      <c r="E248" s="124"/>
      <c r="F248" s="124"/>
      <c r="G248" s="124"/>
      <c r="H248" s="124"/>
    </row>
    <row r="249" spans="1:8">
      <c r="A249" s="124"/>
      <c r="B249" s="124"/>
      <c r="C249" s="124"/>
      <c r="D249" s="124"/>
      <c r="E249" s="124"/>
      <c r="F249" s="124"/>
      <c r="G249" s="124"/>
      <c r="H249" s="124"/>
    </row>
    <row r="250" spans="1:8">
      <c r="A250" s="124"/>
      <c r="B250" s="124"/>
      <c r="C250" s="124"/>
      <c r="D250" s="124"/>
      <c r="E250" s="124"/>
      <c r="F250" s="124"/>
      <c r="G250" s="124"/>
      <c r="H250" s="124"/>
    </row>
    <row r="251" spans="1:8">
      <c r="A251" s="124"/>
      <c r="B251" s="124"/>
      <c r="C251" s="124"/>
      <c r="D251" s="124"/>
      <c r="E251" s="124"/>
      <c r="F251" s="124"/>
      <c r="G251" s="124"/>
      <c r="H251" s="124"/>
    </row>
    <row r="252" spans="1:8">
      <c r="A252" s="124"/>
      <c r="B252" s="124"/>
      <c r="C252" s="124"/>
      <c r="D252" s="124"/>
      <c r="E252" s="124"/>
      <c r="F252" s="124"/>
      <c r="G252" s="124"/>
      <c r="H252" s="124"/>
    </row>
    <row r="253" spans="1:8">
      <c r="A253" s="124"/>
      <c r="B253" s="124"/>
      <c r="C253" s="124"/>
      <c r="D253" s="124"/>
      <c r="E253" s="124"/>
      <c r="F253" s="124"/>
      <c r="G253" s="124"/>
      <c r="H253" s="124"/>
    </row>
    <row r="254" spans="1:8">
      <c r="A254" s="124"/>
      <c r="B254" s="124"/>
      <c r="C254" s="124"/>
      <c r="D254" s="124"/>
      <c r="E254" s="124"/>
      <c r="F254" s="124"/>
      <c r="G254" s="124"/>
      <c r="H254" s="124"/>
    </row>
    <row r="255" spans="1:8">
      <c r="A255" s="124"/>
      <c r="B255" s="124"/>
      <c r="C255" s="124"/>
      <c r="D255" s="124"/>
      <c r="E255" s="124"/>
      <c r="F255" s="124"/>
      <c r="G255" s="124"/>
      <c r="H255" s="124"/>
    </row>
    <row r="256" spans="1:8">
      <c r="A256" s="124"/>
      <c r="B256" s="124"/>
      <c r="C256" s="124"/>
      <c r="D256" s="124"/>
      <c r="E256" s="124"/>
      <c r="F256" s="124"/>
      <c r="G256" s="124"/>
      <c r="H256" s="124"/>
    </row>
    <row r="257" spans="1:8">
      <c r="A257" s="124"/>
      <c r="B257" s="124"/>
      <c r="C257" s="124"/>
      <c r="D257" s="124"/>
      <c r="E257" s="124"/>
      <c r="F257" s="124"/>
      <c r="G257" s="124"/>
      <c r="H257" s="124"/>
    </row>
    <row r="258" spans="1:8">
      <c r="A258" s="124"/>
      <c r="B258" s="124"/>
      <c r="C258" s="124"/>
      <c r="D258" s="124"/>
      <c r="E258" s="124"/>
      <c r="F258" s="124"/>
      <c r="G258" s="124"/>
      <c r="H258" s="124"/>
    </row>
    <row r="259" spans="1:8">
      <c r="A259" s="124"/>
      <c r="B259" s="124"/>
      <c r="C259" s="124"/>
      <c r="D259" s="124"/>
      <c r="E259" s="124"/>
      <c r="F259" s="124"/>
      <c r="G259" s="124"/>
      <c r="H259" s="124"/>
    </row>
    <row r="260" spans="1:8">
      <c r="A260" s="124"/>
      <c r="B260" s="124"/>
      <c r="C260" s="124"/>
      <c r="D260" s="124"/>
      <c r="E260" s="124"/>
      <c r="F260" s="124"/>
      <c r="G260" s="124"/>
      <c r="H260" s="124"/>
    </row>
    <row r="261" spans="1:8">
      <c r="A261" s="124"/>
      <c r="B261" s="124"/>
      <c r="C261" s="124"/>
      <c r="D261" s="124"/>
      <c r="E261" s="124"/>
      <c r="F261" s="124"/>
      <c r="G261" s="124"/>
      <c r="H261" s="124"/>
    </row>
    <row r="262" spans="1:8">
      <c r="A262" s="124"/>
      <c r="B262" s="124"/>
      <c r="C262" s="124"/>
      <c r="D262" s="124"/>
      <c r="E262" s="124"/>
      <c r="F262" s="124"/>
      <c r="G262" s="124"/>
      <c r="H262" s="124"/>
    </row>
    <row r="263" spans="1:8">
      <c r="A263" s="124"/>
      <c r="B263" s="124"/>
      <c r="C263" s="124"/>
      <c r="D263" s="124"/>
      <c r="E263" s="124"/>
      <c r="F263" s="124"/>
      <c r="G263" s="124"/>
      <c r="H263" s="124"/>
    </row>
    <row r="264" spans="1:8">
      <c r="A264" s="124"/>
      <c r="B264" s="124"/>
      <c r="C264" s="124"/>
      <c r="D264" s="124"/>
      <c r="E264" s="124"/>
      <c r="F264" s="124"/>
      <c r="G264" s="124"/>
      <c r="H264" s="124"/>
    </row>
    <row r="265" spans="1:8">
      <c r="A265" s="124"/>
      <c r="B265" s="124"/>
      <c r="C265" s="124"/>
      <c r="D265" s="124"/>
      <c r="E265" s="124"/>
      <c r="F265" s="124"/>
      <c r="G265" s="124"/>
      <c r="H265" s="124"/>
    </row>
    <row r="266" spans="1:8">
      <c r="A266" s="124"/>
      <c r="B266" s="124"/>
      <c r="C266" s="124"/>
      <c r="D266" s="124"/>
      <c r="E266" s="124"/>
      <c r="F266" s="124"/>
      <c r="G266" s="124"/>
      <c r="H266" s="124"/>
    </row>
    <row r="267" spans="1:8">
      <c r="A267" s="124"/>
      <c r="B267" s="124"/>
      <c r="C267" s="124"/>
      <c r="D267" s="124"/>
      <c r="E267" s="124"/>
      <c r="F267" s="124"/>
      <c r="G267" s="124"/>
      <c r="H267" s="124"/>
    </row>
    <row r="268" spans="1:8">
      <c r="A268" s="124"/>
      <c r="B268" s="124"/>
      <c r="C268" s="124"/>
      <c r="D268" s="124"/>
      <c r="E268" s="124"/>
      <c r="F268" s="124"/>
      <c r="G268" s="124"/>
      <c r="H268" s="124"/>
    </row>
    <row r="269" spans="1:8">
      <c r="A269" s="124"/>
      <c r="B269" s="124"/>
      <c r="C269" s="124"/>
      <c r="D269" s="124"/>
      <c r="E269" s="124"/>
      <c r="F269" s="124"/>
      <c r="G269" s="124"/>
      <c r="H269" s="124"/>
    </row>
    <row r="270" spans="1:8">
      <c r="A270" s="124"/>
      <c r="B270" s="124"/>
      <c r="C270" s="124"/>
      <c r="D270" s="124"/>
      <c r="E270" s="124"/>
      <c r="F270" s="124"/>
      <c r="G270" s="124"/>
      <c r="H270" s="124"/>
    </row>
    <row r="271" spans="1:8">
      <c r="A271" s="124"/>
      <c r="B271" s="124"/>
      <c r="C271" s="124"/>
      <c r="D271" s="124"/>
      <c r="E271" s="124"/>
      <c r="F271" s="124"/>
      <c r="G271" s="124"/>
      <c r="H271" s="124"/>
    </row>
    <row r="272" spans="1:8">
      <c r="A272" s="124"/>
      <c r="B272" s="124"/>
      <c r="C272" s="124"/>
      <c r="D272" s="124"/>
      <c r="E272" s="124"/>
      <c r="F272" s="124"/>
      <c r="G272" s="124"/>
      <c r="H272" s="124"/>
    </row>
    <row r="273" spans="1:8">
      <c r="A273" s="124"/>
      <c r="B273" s="124"/>
      <c r="C273" s="124"/>
      <c r="D273" s="124"/>
      <c r="E273" s="124"/>
      <c r="F273" s="124"/>
      <c r="G273" s="124"/>
      <c r="H273" s="124"/>
    </row>
    <row r="274" spans="1:8">
      <c r="A274" s="124"/>
      <c r="B274" s="124"/>
      <c r="C274" s="124"/>
      <c r="D274" s="124"/>
      <c r="E274" s="124"/>
      <c r="F274" s="124"/>
      <c r="G274" s="124"/>
      <c r="H274" s="124"/>
    </row>
    <row r="275" spans="1:8">
      <c r="A275" s="124"/>
      <c r="B275" s="124"/>
      <c r="C275" s="124"/>
      <c r="D275" s="124"/>
      <c r="E275" s="124"/>
      <c r="F275" s="124"/>
      <c r="G275" s="124"/>
      <c r="H275" s="124"/>
    </row>
    <row r="276" spans="1:8">
      <c r="A276" s="124"/>
      <c r="B276" s="124"/>
      <c r="C276" s="124"/>
      <c r="D276" s="124"/>
      <c r="E276" s="124"/>
      <c r="F276" s="124"/>
      <c r="G276" s="124"/>
      <c r="H276" s="124"/>
    </row>
    <row r="277" spans="1:8">
      <c r="A277" s="124"/>
      <c r="B277" s="124"/>
      <c r="C277" s="124"/>
      <c r="D277" s="124"/>
      <c r="E277" s="124"/>
      <c r="F277" s="124"/>
      <c r="G277" s="124"/>
      <c r="H277" s="124"/>
    </row>
    <row r="278" spans="1:8">
      <c r="A278" s="124"/>
      <c r="B278" s="124"/>
      <c r="C278" s="124"/>
      <c r="D278" s="124"/>
      <c r="E278" s="124"/>
      <c r="F278" s="124"/>
      <c r="G278" s="124"/>
      <c r="H278" s="124"/>
    </row>
    <row r="279" spans="1:8">
      <c r="A279" s="124"/>
      <c r="B279" s="124"/>
      <c r="C279" s="124"/>
      <c r="D279" s="124"/>
      <c r="E279" s="124"/>
      <c r="F279" s="124"/>
      <c r="G279" s="124"/>
      <c r="H279" s="124"/>
    </row>
    <row r="280" spans="1:8">
      <c r="A280" s="124"/>
      <c r="B280" s="124"/>
      <c r="C280" s="124"/>
      <c r="D280" s="124"/>
      <c r="E280" s="124"/>
      <c r="F280" s="124"/>
      <c r="G280" s="124"/>
      <c r="H280" s="124"/>
    </row>
    <row r="281" spans="1:8">
      <c r="A281" s="124"/>
      <c r="B281" s="124"/>
      <c r="C281" s="124"/>
      <c r="D281" s="124"/>
      <c r="E281" s="124"/>
      <c r="F281" s="124"/>
      <c r="G281" s="124"/>
      <c r="H281" s="124"/>
    </row>
    <row r="282" spans="1:8">
      <c r="A282" s="124"/>
      <c r="B282" s="124"/>
      <c r="C282" s="124"/>
      <c r="D282" s="124"/>
      <c r="E282" s="124"/>
      <c r="F282" s="124"/>
      <c r="G282" s="124"/>
      <c r="H282" s="124"/>
    </row>
    <row r="283" spans="1:8">
      <c r="A283" s="124"/>
      <c r="B283" s="124"/>
      <c r="C283" s="124"/>
      <c r="D283" s="124"/>
      <c r="E283" s="124"/>
      <c r="F283" s="124"/>
      <c r="G283" s="124"/>
      <c r="H283" s="124"/>
    </row>
    <row r="284" spans="1:8">
      <c r="A284" s="124"/>
      <c r="B284" s="124"/>
      <c r="C284" s="124"/>
      <c r="D284" s="124"/>
      <c r="E284" s="124"/>
      <c r="F284" s="124"/>
      <c r="G284" s="124"/>
      <c r="H284" s="124"/>
    </row>
    <row r="285" spans="1:8">
      <c r="A285" s="124"/>
      <c r="B285" s="124"/>
      <c r="C285" s="124"/>
      <c r="D285" s="124"/>
      <c r="E285" s="124"/>
      <c r="F285" s="124"/>
      <c r="G285" s="124"/>
      <c r="H285" s="124"/>
    </row>
    <row r="286" spans="1:8">
      <c r="A286" s="124"/>
      <c r="B286" s="124"/>
      <c r="C286" s="124"/>
      <c r="D286" s="124"/>
      <c r="E286" s="124"/>
      <c r="F286" s="124"/>
      <c r="G286" s="124"/>
      <c r="H286" s="124"/>
    </row>
    <row r="287" spans="1:8">
      <c r="A287" s="124"/>
      <c r="B287" s="124"/>
      <c r="C287" s="124"/>
      <c r="D287" s="124"/>
      <c r="E287" s="124"/>
      <c r="F287" s="124"/>
      <c r="G287" s="124"/>
      <c r="H287" s="124"/>
    </row>
    <row r="288" spans="1:8">
      <c r="A288" s="124"/>
      <c r="B288" s="124"/>
      <c r="C288" s="124"/>
      <c r="D288" s="124"/>
      <c r="E288" s="124"/>
      <c r="F288" s="124"/>
      <c r="G288" s="124"/>
      <c r="H288" s="124"/>
    </row>
    <row r="289" spans="1:8">
      <c r="A289" s="124"/>
      <c r="B289" s="124"/>
      <c r="C289" s="124"/>
      <c r="D289" s="124"/>
      <c r="E289" s="124"/>
      <c r="F289" s="124"/>
      <c r="G289" s="124"/>
      <c r="H289" s="124"/>
    </row>
    <row r="290" spans="1:8">
      <c r="A290" s="124"/>
      <c r="B290" s="124"/>
      <c r="C290" s="124"/>
      <c r="D290" s="124"/>
      <c r="E290" s="124"/>
      <c r="F290" s="124"/>
      <c r="G290" s="124"/>
      <c r="H290" s="124"/>
    </row>
    <row r="291" spans="1:8">
      <c r="A291" s="124"/>
      <c r="B291" s="124"/>
      <c r="C291" s="124"/>
      <c r="D291" s="124"/>
      <c r="E291" s="124"/>
      <c r="F291" s="124"/>
      <c r="G291" s="124"/>
      <c r="H291" s="124"/>
    </row>
    <row r="292" spans="1:8">
      <c r="A292" s="124"/>
      <c r="B292" s="124"/>
      <c r="C292" s="124"/>
      <c r="D292" s="124"/>
      <c r="E292" s="124"/>
      <c r="F292" s="124"/>
      <c r="G292" s="124"/>
      <c r="H292" s="124"/>
    </row>
    <row r="293" spans="1:8">
      <c r="A293" s="124"/>
      <c r="B293" s="124"/>
      <c r="C293" s="124"/>
      <c r="D293" s="124"/>
      <c r="E293" s="124"/>
      <c r="F293" s="124"/>
      <c r="G293" s="124"/>
      <c r="H293" s="124"/>
    </row>
    <row r="294" spans="1:8">
      <c r="A294" s="124"/>
      <c r="B294" s="124"/>
      <c r="C294" s="124"/>
      <c r="D294" s="124"/>
      <c r="E294" s="124"/>
      <c r="F294" s="124"/>
      <c r="G294" s="124"/>
      <c r="H294" s="124"/>
    </row>
    <row r="295" spans="1:8">
      <c r="A295" s="124"/>
      <c r="B295" s="124"/>
      <c r="C295" s="124"/>
      <c r="D295" s="124"/>
      <c r="E295" s="124"/>
      <c r="F295" s="124"/>
      <c r="G295" s="124"/>
      <c r="H295" s="124"/>
    </row>
    <row r="296" spans="1:8">
      <c r="A296" s="124"/>
      <c r="B296" s="124"/>
      <c r="C296" s="124"/>
      <c r="D296" s="124"/>
      <c r="E296" s="124"/>
      <c r="F296" s="124"/>
      <c r="G296" s="124"/>
      <c r="H296" s="124"/>
    </row>
    <row r="297" spans="1:8">
      <c r="A297" s="124"/>
      <c r="B297" s="124"/>
      <c r="C297" s="124"/>
      <c r="D297" s="124"/>
      <c r="E297" s="124"/>
      <c r="F297" s="124"/>
      <c r="G297" s="124"/>
      <c r="H297" s="124"/>
    </row>
    <row r="298" spans="1:8">
      <c r="A298" s="124"/>
      <c r="B298" s="124"/>
      <c r="C298" s="124"/>
      <c r="D298" s="124"/>
      <c r="E298" s="124"/>
      <c r="F298" s="124"/>
      <c r="G298" s="124"/>
      <c r="H298" s="124"/>
    </row>
    <row r="299" spans="1:8">
      <c r="A299" s="124"/>
      <c r="B299" s="124"/>
      <c r="C299" s="124"/>
      <c r="D299" s="124"/>
      <c r="E299" s="124"/>
      <c r="F299" s="124"/>
      <c r="G299" s="124"/>
      <c r="H299" s="124"/>
    </row>
    <row r="300" spans="1:8">
      <c r="A300" s="124"/>
      <c r="B300" s="124"/>
      <c r="C300" s="124"/>
      <c r="D300" s="124"/>
      <c r="E300" s="124"/>
      <c r="F300" s="124"/>
      <c r="G300" s="124"/>
      <c r="H300" s="124"/>
    </row>
    <row r="301" spans="1:8">
      <c r="A301" s="124"/>
      <c r="B301" s="124"/>
      <c r="C301" s="124"/>
      <c r="D301" s="124"/>
      <c r="E301" s="124"/>
      <c r="F301" s="124"/>
      <c r="G301" s="124"/>
      <c r="H301" s="124"/>
    </row>
    <row r="302" spans="1:8">
      <c r="A302" s="124"/>
      <c r="B302" s="124"/>
      <c r="C302" s="124"/>
      <c r="D302" s="124"/>
      <c r="E302" s="124"/>
      <c r="F302" s="124"/>
      <c r="G302" s="124"/>
      <c r="H302" s="124"/>
    </row>
    <row r="303" spans="1:8">
      <c r="A303" s="124"/>
      <c r="B303" s="124"/>
      <c r="C303" s="124"/>
      <c r="D303" s="124"/>
      <c r="E303" s="124"/>
      <c r="F303" s="124"/>
      <c r="G303" s="124"/>
      <c r="H303" s="124"/>
    </row>
    <row r="304" spans="1:8">
      <c r="A304" s="124"/>
      <c r="B304" s="124"/>
      <c r="C304" s="124"/>
      <c r="D304" s="124"/>
      <c r="E304" s="124"/>
      <c r="F304" s="124"/>
      <c r="G304" s="124"/>
      <c r="H304" s="124"/>
    </row>
    <row r="305" spans="1:8">
      <c r="A305" s="124"/>
      <c r="B305" s="124"/>
      <c r="C305" s="124"/>
      <c r="D305" s="124"/>
      <c r="E305" s="124"/>
      <c r="F305" s="124"/>
      <c r="G305" s="124"/>
      <c r="H305" s="124"/>
    </row>
    <row r="306" spans="1:8">
      <c r="A306" s="124"/>
      <c r="B306" s="124"/>
      <c r="C306" s="124"/>
      <c r="D306" s="124"/>
      <c r="E306" s="124"/>
      <c r="F306" s="124"/>
      <c r="G306" s="124"/>
      <c r="H306" s="124"/>
    </row>
    <row r="307" spans="1:8">
      <c r="A307" s="124"/>
      <c r="B307" s="124"/>
      <c r="C307" s="124"/>
      <c r="D307" s="124"/>
      <c r="E307" s="124"/>
      <c r="F307" s="124"/>
      <c r="G307" s="124"/>
      <c r="H307" s="124"/>
    </row>
    <row r="308" spans="1:8">
      <c r="A308" s="124"/>
      <c r="B308" s="124"/>
      <c r="C308" s="124"/>
      <c r="D308" s="124"/>
      <c r="E308" s="124"/>
      <c r="F308" s="124"/>
      <c r="G308" s="124"/>
      <c r="H308" s="124"/>
    </row>
    <row r="309" spans="1:8">
      <c r="A309" s="124"/>
      <c r="B309" s="124"/>
      <c r="C309" s="124"/>
      <c r="D309" s="124"/>
      <c r="E309" s="124"/>
      <c r="F309" s="124"/>
      <c r="G309" s="124"/>
      <c r="H309" s="124"/>
    </row>
    <row r="310" spans="1:8">
      <c r="A310" s="124"/>
      <c r="B310" s="124"/>
      <c r="C310" s="124"/>
      <c r="D310" s="124"/>
      <c r="E310" s="124"/>
      <c r="F310" s="124"/>
      <c r="G310" s="124"/>
      <c r="H310" s="124"/>
    </row>
    <row r="311" spans="1:8">
      <c r="A311" s="124"/>
      <c r="B311" s="124"/>
      <c r="C311" s="124"/>
      <c r="D311" s="124"/>
      <c r="E311" s="124"/>
      <c r="F311" s="124"/>
      <c r="G311" s="124"/>
      <c r="H311" s="124"/>
    </row>
    <row r="312" spans="1:8">
      <c r="A312" s="124"/>
      <c r="B312" s="124"/>
      <c r="C312" s="124"/>
      <c r="D312" s="124"/>
      <c r="E312" s="124"/>
      <c r="F312" s="124"/>
      <c r="G312" s="124"/>
      <c r="H312" s="124"/>
    </row>
    <row r="313" spans="1:8">
      <c r="A313" s="124"/>
      <c r="B313" s="124"/>
      <c r="C313" s="124"/>
      <c r="D313" s="124"/>
      <c r="E313" s="124"/>
      <c r="F313" s="124"/>
      <c r="G313" s="124"/>
      <c r="H313" s="124"/>
    </row>
    <row r="314" spans="1:8">
      <c r="A314" s="124"/>
      <c r="B314" s="124"/>
      <c r="C314" s="124"/>
      <c r="D314" s="124"/>
      <c r="E314" s="124"/>
      <c r="F314" s="124"/>
      <c r="G314" s="124"/>
      <c r="H314" s="124"/>
    </row>
    <row r="315" spans="1:8">
      <c r="A315" s="124"/>
      <c r="B315" s="124"/>
      <c r="C315" s="124"/>
      <c r="D315" s="124"/>
      <c r="E315" s="124"/>
      <c r="F315" s="124"/>
      <c r="G315" s="124"/>
      <c r="H315" s="124"/>
    </row>
    <row r="316" spans="1:8">
      <c r="A316" s="124"/>
      <c r="B316" s="124"/>
      <c r="C316" s="124"/>
      <c r="D316" s="124"/>
      <c r="E316" s="124"/>
      <c r="F316" s="124"/>
      <c r="G316" s="124"/>
      <c r="H316" s="124"/>
    </row>
    <row r="317" spans="1:8">
      <c r="A317" s="124"/>
      <c r="B317" s="124"/>
      <c r="C317" s="124"/>
      <c r="D317" s="124"/>
      <c r="E317" s="124"/>
      <c r="F317" s="124"/>
      <c r="G317" s="124"/>
      <c r="H317" s="124"/>
    </row>
    <row r="318" spans="1:8">
      <c r="A318" s="124"/>
      <c r="B318" s="124"/>
      <c r="C318" s="124"/>
      <c r="D318" s="124"/>
      <c r="E318" s="124"/>
      <c r="F318" s="124"/>
      <c r="G318" s="124"/>
      <c r="H318" s="124"/>
    </row>
    <row r="319" spans="1:8">
      <c r="A319" s="124"/>
      <c r="B319" s="124"/>
      <c r="C319" s="124"/>
      <c r="D319" s="124"/>
      <c r="E319" s="124"/>
      <c r="F319" s="124"/>
      <c r="G319" s="124"/>
      <c r="H319" s="124"/>
    </row>
    <row r="320" spans="1:8">
      <c r="A320" s="124"/>
      <c r="B320" s="124"/>
      <c r="C320" s="124"/>
      <c r="D320" s="124"/>
      <c r="E320" s="124"/>
      <c r="F320" s="124"/>
      <c r="G320" s="124"/>
      <c r="H320" s="124"/>
    </row>
    <row r="321" spans="1:8">
      <c r="A321" s="124"/>
      <c r="B321" s="124"/>
      <c r="C321" s="124"/>
      <c r="D321" s="124"/>
      <c r="E321" s="124"/>
      <c r="F321" s="124"/>
      <c r="G321" s="124"/>
      <c r="H321" s="124"/>
    </row>
    <row r="322" spans="1:8">
      <c r="A322" s="124"/>
      <c r="B322" s="124"/>
      <c r="C322" s="124"/>
      <c r="D322" s="124"/>
      <c r="E322" s="124"/>
      <c r="F322" s="124"/>
      <c r="G322" s="124"/>
      <c r="H322" s="124"/>
    </row>
    <row r="323" spans="1:8">
      <c r="A323" s="124"/>
      <c r="B323" s="124"/>
      <c r="C323" s="124"/>
      <c r="D323" s="124"/>
      <c r="E323" s="124"/>
      <c r="F323" s="124"/>
      <c r="G323" s="124"/>
      <c r="H323" s="124"/>
    </row>
    <row r="324" spans="1:8">
      <c r="A324" s="124"/>
      <c r="B324" s="124"/>
      <c r="C324" s="124"/>
      <c r="D324" s="124"/>
      <c r="E324" s="124"/>
      <c r="F324" s="124"/>
      <c r="G324" s="124"/>
      <c r="H324" s="124"/>
    </row>
    <row r="325" spans="1:8">
      <c r="A325" s="124"/>
      <c r="B325" s="124"/>
      <c r="C325" s="124"/>
      <c r="D325" s="124"/>
      <c r="E325" s="124"/>
      <c r="F325" s="124"/>
      <c r="G325" s="124"/>
      <c r="H325" s="124"/>
    </row>
    <row r="326" spans="1:8">
      <c r="A326" s="124"/>
      <c r="B326" s="124"/>
      <c r="C326" s="124"/>
      <c r="D326" s="124"/>
      <c r="E326" s="124"/>
      <c r="F326" s="124"/>
      <c r="G326" s="124"/>
      <c r="H326" s="124"/>
    </row>
    <row r="327" spans="1:8">
      <c r="A327" s="124"/>
      <c r="B327" s="124"/>
      <c r="C327" s="124"/>
      <c r="D327" s="124"/>
      <c r="E327" s="124"/>
      <c r="F327" s="124"/>
      <c r="G327" s="124"/>
      <c r="H327" s="124"/>
    </row>
    <row r="328" spans="1:8">
      <c r="A328" s="124"/>
      <c r="B328" s="124"/>
      <c r="C328" s="124"/>
      <c r="D328" s="124"/>
      <c r="E328" s="124"/>
      <c r="F328" s="124"/>
      <c r="G328" s="124"/>
      <c r="H328" s="124"/>
    </row>
    <row r="329" spans="1:8">
      <c r="A329" s="124"/>
      <c r="B329" s="124"/>
      <c r="C329" s="124"/>
      <c r="D329" s="124"/>
      <c r="E329" s="124"/>
      <c r="F329" s="124"/>
      <c r="G329" s="124"/>
      <c r="H329" s="124"/>
    </row>
    <row r="330" spans="1:8">
      <c r="A330" s="124"/>
      <c r="B330" s="124"/>
      <c r="C330" s="124"/>
      <c r="D330" s="124"/>
      <c r="E330" s="124"/>
      <c r="F330" s="124"/>
      <c r="G330" s="124"/>
      <c r="H330" s="124"/>
    </row>
    <row r="331" spans="1:8">
      <c r="A331" s="124"/>
      <c r="B331" s="124"/>
      <c r="C331" s="124"/>
      <c r="D331" s="124"/>
      <c r="E331" s="124"/>
      <c r="F331" s="124"/>
      <c r="G331" s="124"/>
      <c r="H331" s="124"/>
    </row>
    <row r="332" spans="1:8">
      <c r="A332" s="124"/>
      <c r="B332" s="124"/>
      <c r="C332" s="124"/>
      <c r="D332" s="124"/>
      <c r="E332" s="124"/>
      <c r="F332" s="124"/>
      <c r="G332" s="124"/>
      <c r="H332" s="124"/>
    </row>
    <row r="333" spans="1:8">
      <c r="A333" s="124"/>
      <c r="B333" s="124"/>
      <c r="C333" s="124"/>
      <c r="D333" s="124"/>
      <c r="E333" s="124"/>
      <c r="F333" s="124"/>
      <c r="G333" s="124"/>
      <c r="H333" s="124"/>
    </row>
    <row r="334" spans="1:8">
      <c r="A334" s="124"/>
      <c r="B334" s="124"/>
      <c r="C334" s="124"/>
      <c r="D334" s="124"/>
      <c r="E334" s="124"/>
      <c r="F334" s="124"/>
      <c r="G334" s="124"/>
      <c r="H334" s="124"/>
    </row>
    <row r="335" spans="1:8">
      <c r="A335" s="124"/>
      <c r="B335" s="124"/>
      <c r="C335" s="124"/>
      <c r="D335" s="124"/>
      <c r="E335" s="124"/>
      <c r="F335" s="124"/>
      <c r="G335" s="124"/>
      <c r="H335" s="124"/>
    </row>
    <row r="336" spans="1:8">
      <c r="A336" s="124"/>
      <c r="B336" s="124"/>
      <c r="C336" s="124"/>
      <c r="D336" s="124"/>
      <c r="E336" s="124"/>
      <c r="F336" s="124"/>
      <c r="G336" s="124"/>
      <c r="H336" s="124"/>
    </row>
    <row r="337" spans="1:8">
      <c r="A337" s="124"/>
      <c r="B337" s="124"/>
      <c r="C337" s="124"/>
      <c r="D337" s="124"/>
      <c r="E337" s="124"/>
      <c r="F337" s="124"/>
      <c r="G337" s="124"/>
      <c r="H337" s="124"/>
    </row>
    <row r="338" spans="1:8">
      <c r="A338" s="124"/>
      <c r="B338" s="124"/>
      <c r="C338" s="124"/>
      <c r="D338" s="124"/>
      <c r="E338" s="124"/>
      <c r="F338" s="124"/>
      <c r="G338" s="124"/>
      <c r="H338" s="124"/>
    </row>
    <row r="339" spans="1:8">
      <c r="A339" s="124"/>
      <c r="B339" s="124"/>
      <c r="C339" s="124"/>
      <c r="D339" s="124"/>
      <c r="E339" s="124"/>
      <c r="F339" s="124"/>
      <c r="G339" s="124"/>
      <c r="H339" s="124"/>
    </row>
    <row r="340" spans="1:8">
      <c r="A340" s="124"/>
      <c r="B340" s="124"/>
      <c r="C340" s="124"/>
      <c r="D340" s="124"/>
      <c r="E340" s="124"/>
      <c r="F340" s="124"/>
      <c r="G340" s="124"/>
      <c r="H340" s="124"/>
    </row>
    <row r="341" spans="1:8">
      <c r="A341" s="124"/>
      <c r="B341" s="124"/>
      <c r="C341" s="124"/>
      <c r="D341" s="124"/>
      <c r="E341" s="124"/>
      <c r="F341" s="124"/>
      <c r="G341" s="124"/>
      <c r="H341" s="124"/>
    </row>
    <row r="342" spans="1:8">
      <c r="A342" s="124"/>
      <c r="B342" s="124"/>
      <c r="C342" s="124"/>
      <c r="D342" s="124"/>
      <c r="E342" s="124"/>
      <c r="F342" s="124"/>
      <c r="G342" s="124"/>
      <c r="H342" s="124"/>
    </row>
    <row r="343" spans="1:8">
      <c r="A343" s="124"/>
      <c r="B343" s="124"/>
      <c r="C343" s="124"/>
      <c r="D343" s="124"/>
      <c r="E343" s="124"/>
      <c r="F343" s="124"/>
      <c r="G343" s="124"/>
      <c r="H343" s="124"/>
    </row>
    <row r="344" spans="1:8">
      <c r="A344" s="124"/>
      <c r="B344" s="124"/>
      <c r="C344" s="124"/>
      <c r="D344" s="124"/>
      <c r="E344" s="124"/>
      <c r="F344" s="124"/>
      <c r="G344" s="124"/>
      <c r="H344" s="124"/>
    </row>
    <row r="345" spans="1:8">
      <c r="A345" s="124"/>
      <c r="B345" s="124"/>
      <c r="C345" s="124"/>
      <c r="D345" s="124"/>
      <c r="E345" s="124"/>
      <c r="F345" s="124"/>
      <c r="G345" s="124"/>
      <c r="H345" s="124"/>
    </row>
    <row r="346" spans="1:8">
      <c r="A346" s="124"/>
      <c r="B346" s="124"/>
      <c r="C346" s="124"/>
      <c r="D346" s="124"/>
      <c r="E346" s="124"/>
      <c r="F346" s="124"/>
      <c r="G346" s="124"/>
      <c r="H346" s="124"/>
    </row>
    <row r="347" spans="1:8">
      <c r="A347" s="124"/>
      <c r="B347" s="124"/>
      <c r="C347" s="124"/>
      <c r="D347" s="124"/>
      <c r="E347" s="124"/>
      <c r="F347" s="124"/>
      <c r="G347" s="124"/>
      <c r="H347" s="124"/>
    </row>
    <row r="348" spans="1:8">
      <c r="A348" s="124"/>
      <c r="B348" s="124"/>
      <c r="C348" s="124"/>
      <c r="D348" s="124"/>
      <c r="E348" s="124"/>
      <c r="F348" s="124"/>
      <c r="G348" s="124"/>
      <c r="H348" s="124"/>
    </row>
    <row r="349" spans="1:8">
      <c r="A349" s="124"/>
      <c r="B349" s="124"/>
      <c r="C349" s="124"/>
      <c r="D349" s="124"/>
      <c r="E349" s="124"/>
      <c r="F349" s="124"/>
      <c r="G349" s="124"/>
      <c r="H349" s="124"/>
    </row>
    <row r="350" spans="1:8">
      <c r="A350" s="124"/>
      <c r="B350" s="124"/>
      <c r="C350" s="124"/>
      <c r="D350" s="124"/>
      <c r="E350" s="124"/>
      <c r="F350" s="124"/>
      <c r="G350" s="124"/>
      <c r="H350" s="124"/>
    </row>
    <row r="351" spans="1:8">
      <c r="A351" s="124"/>
      <c r="B351" s="124"/>
      <c r="C351" s="124"/>
      <c r="D351" s="124"/>
      <c r="E351" s="124"/>
      <c r="F351" s="124"/>
      <c r="G351" s="124"/>
      <c r="H351" s="124"/>
    </row>
    <row r="352" spans="1:8">
      <c r="A352" s="124"/>
      <c r="B352" s="124"/>
      <c r="C352" s="124"/>
      <c r="D352" s="124"/>
      <c r="E352" s="124"/>
      <c r="F352" s="124"/>
      <c r="G352" s="124"/>
      <c r="H352" s="124"/>
    </row>
    <row r="353" spans="1:8">
      <c r="A353" s="124"/>
      <c r="B353" s="124"/>
      <c r="C353" s="124"/>
      <c r="D353" s="124"/>
      <c r="E353" s="124"/>
      <c r="F353" s="124"/>
      <c r="G353" s="124"/>
      <c r="H353" s="124"/>
    </row>
    <row r="354" spans="1:8">
      <c r="A354" s="124"/>
      <c r="B354" s="124"/>
      <c r="C354" s="124"/>
      <c r="D354" s="124"/>
      <c r="E354" s="124"/>
      <c r="F354" s="124"/>
      <c r="G354" s="124"/>
      <c r="H354" s="124"/>
    </row>
    <row r="355" spans="1:8">
      <c r="A355" s="124"/>
      <c r="B355" s="124"/>
      <c r="C355" s="124"/>
      <c r="D355" s="124"/>
      <c r="E355" s="124"/>
      <c r="F355" s="124"/>
      <c r="G355" s="124"/>
      <c r="H355" s="124"/>
    </row>
    <row r="356" spans="1:8">
      <c r="A356" s="124"/>
      <c r="B356" s="124"/>
      <c r="C356" s="124"/>
      <c r="D356" s="124"/>
      <c r="E356" s="124"/>
      <c r="F356" s="124"/>
      <c r="G356" s="124"/>
      <c r="H356" s="124"/>
    </row>
    <row r="357" spans="1:8">
      <c r="A357" s="124"/>
      <c r="B357" s="124"/>
      <c r="C357" s="124"/>
      <c r="D357" s="124"/>
      <c r="E357" s="124"/>
      <c r="F357" s="124"/>
      <c r="G357" s="124"/>
      <c r="H357" s="124"/>
    </row>
    <row r="358" spans="1:8">
      <c r="A358" s="124"/>
      <c r="B358" s="124"/>
      <c r="C358" s="124"/>
      <c r="D358" s="124"/>
      <c r="E358" s="124"/>
      <c r="F358" s="124"/>
      <c r="G358" s="124"/>
      <c r="H358" s="124"/>
    </row>
    <row r="359" spans="1:8">
      <c r="A359" s="124"/>
      <c r="B359" s="124"/>
      <c r="C359" s="124"/>
      <c r="D359" s="124"/>
      <c r="E359" s="124"/>
      <c r="F359" s="124"/>
      <c r="G359" s="124"/>
      <c r="H359" s="124"/>
    </row>
    <row r="360" spans="1:8">
      <c r="A360" s="124"/>
      <c r="B360" s="124"/>
      <c r="C360" s="124"/>
      <c r="D360" s="124"/>
      <c r="E360" s="124"/>
      <c r="F360" s="124"/>
      <c r="G360" s="124"/>
      <c r="H360" s="124"/>
    </row>
    <row r="361" spans="1:8">
      <c r="A361" s="124"/>
      <c r="B361" s="124"/>
      <c r="C361" s="124"/>
      <c r="D361" s="124"/>
      <c r="E361" s="124"/>
      <c r="F361" s="124"/>
      <c r="G361" s="124"/>
      <c r="H361" s="124"/>
    </row>
    <row r="362" spans="1:8">
      <c r="A362" s="124"/>
      <c r="B362" s="124"/>
      <c r="C362" s="124"/>
      <c r="D362" s="124"/>
      <c r="E362" s="124"/>
      <c r="F362" s="124"/>
      <c r="G362" s="124"/>
      <c r="H362" s="124"/>
    </row>
    <row r="363" spans="1:8">
      <c r="A363" s="124"/>
      <c r="B363" s="124"/>
      <c r="C363" s="124"/>
      <c r="D363" s="124"/>
      <c r="E363" s="124"/>
      <c r="F363" s="124"/>
      <c r="G363" s="124"/>
      <c r="H363" s="124"/>
    </row>
    <row r="364" spans="1:8">
      <c r="A364" s="124"/>
      <c r="B364" s="124"/>
      <c r="C364" s="124"/>
      <c r="D364" s="124"/>
      <c r="E364" s="124"/>
      <c r="F364" s="124"/>
      <c r="G364" s="124"/>
      <c r="H364" s="124"/>
    </row>
    <row r="365" spans="1:8">
      <c r="A365" s="124"/>
      <c r="B365" s="124"/>
      <c r="C365" s="124"/>
      <c r="D365" s="124"/>
      <c r="E365" s="124"/>
      <c r="F365" s="124"/>
      <c r="G365" s="124"/>
      <c r="H365" s="124"/>
    </row>
    <row r="366" spans="1:8">
      <c r="A366" s="124"/>
      <c r="B366" s="124"/>
      <c r="C366" s="124"/>
      <c r="D366" s="124"/>
      <c r="E366" s="124"/>
      <c r="F366" s="124"/>
      <c r="G366" s="124"/>
      <c r="H366" s="124"/>
    </row>
    <row r="367" spans="1:8">
      <c r="A367" s="124"/>
      <c r="B367" s="124"/>
      <c r="C367" s="124"/>
      <c r="D367" s="124"/>
      <c r="E367" s="124"/>
      <c r="F367" s="124"/>
      <c r="G367" s="124"/>
      <c r="H367" s="124"/>
    </row>
    <row r="368" spans="1:8">
      <c r="A368" s="124"/>
      <c r="B368" s="124"/>
      <c r="C368" s="124"/>
      <c r="D368" s="124"/>
      <c r="E368" s="124"/>
      <c r="F368" s="124"/>
      <c r="G368" s="124"/>
      <c r="H368" s="124"/>
    </row>
    <row r="369" spans="1:8">
      <c r="A369" s="124"/>
      <c r="B369" s="124"/>
      <c r="C369" s="124"/>
      <c r="D369" s="124"/>
      <c r="E369" s="124"/>
      <c r="F369" s="124"/>
      <c r="G369" s="124"/>
      <c r="H369" s="124"/>
    </row>
    <row r="370" spans="1:8">
      <c r="A370" s="124"/>
      <c r="B370" s="124"/>
      <c r="C370" s="124"/>
      <c r="D370" s="124"/>
      <c r="E370" s="124"/>
      <c r="F370" s="124"/>
      <c r="G370" s="124"/>
      <c r="H370" s="124"/>
    </row>
    <row r="371" spans="1:8">
      <c r="A371" s="124"/>
      <c r="B371" s="124"/>
      <c r="C371" s="124"/>
      <c r="D371" s="124"/>
      <c r="E371" s="124"/>
      <c r="F371" s="124"/>
      <c r="G371" s="124"/>
      <c r="H371" s="124"/>
    </row>
    <row r="372" spans="1:8">
      <c r="A372" s="124"/>
      <c r="B372" s="124"/>
      <c r="C372" s="124"/>
      <c r="D372" s="124"/>
      <c r="E372" s="124"/>
      <c r="F372" s="124"/>
      <c r="G372" s="124"/>
      <c r="H372" s="124"/>
    </row>
    <row r="373" spans="1:8">
      <c r="A373" s="124"/>
      <c r="B373" s="124"/>
      <c r="C373" s="124"/>
      <c r="D373" s="124"/>
      <c r="E373" s="124"/>
      <c r="F373" s="124"/>
      <c r="G373" s="124"/>
      <c r="H373" s="124"/>
    </row>
    <row r="374" spans="1:8">
      <c r="A374" s="124"/>
      <c r="B374" s="124"/>
      <c r="C374" s="124"/>
      <c r="D374" s="124"/>
      <c r="E374" s="124"/>
      <c r="F374" s="124"/>
      <c r="G374" s="124"/>
      <c r="H374" s="124"/>
    </row>
    <row r="375" spans="1:8">
      <c r="A375" s="124"/>
      <c r="B375" s="124"/>
      <c r="C375" s="124"/>
      <c r="D375" s="124"/>
      <c r="E375" s="124"/>
      <c r="F375" s="124"/>
      <c r="G375" s="124"/>
      <c r="H375" s="124"/>
    </row>
    <row r="376" spans="1:8">
      <c r="A376" s="124"/>
      <c r="B376" s="124"/>
      <c r="C376" s="124"/>
      <c r="D376" s="124"/>
      <c r="E376" s="124"/>
      <c r="F376" s="124"/>
      <c r="G376" s="124"/>
      <c r="H376" s="124"/>
    </row>
    <row r="377" spans="1:8">
      <c r="A377" s="124"/>
      <c r="B377" s="124"/>
      <c r="C377" s="124"/>
      <c r="D377" s="124"/>
      <c r="E377" s="124"/>
      <c r="F377" s="124"/>
      <c r="G377" s="124"/>
      <c r="H377" s="124"/>
    </row>
    <row r="378" spans="1:8">
      <c r="A378" s="124"/>
      <c r="B378" s="124"/>
      <c r="C378" s="124"/>
      <c r="D378" s="124"/>
      <c r="E378" s="124"/>
      <c r="F378" s="124"/>
      <c r="G378" s="124"/>
      <c r="H378" s="124"/>
    </row>
    <row r="379" spans="1:8">
      <c r="A379" s="124"/>
      <c r="B379" s="124"/>
      <c r="C379" s="124"/>
      <c r="D379" s="124"/>
      <c r="E379" s="124"/>
      <c r="F379" s="124"/>
      <c r="G379" s="124"/>
      <c r="H379" s="124"/>
    </row>
    <row r="380" spans="1:8">
      <c r="A380" s="124"/>
      <c r="B380" s="124"/>
      <c r="C380" s="124"/>
      <c r="D380" s="124"/>
      <c r="E380" s="124"/>
      <c r="F380" s="124"/>
      <c r="G380" s="124"/>
      <c r="H380" s="124"/>
    </row>
    <row r="381" spans="1:8">
      <c r="A381" s="124"/>
      <c r="B381" s="124"/>
      <c r="C381" s="124"/>
      <c r="D381" s="124"/>
      <c r="E381" s="124"/>
      <c r="F381" s="124"/>
      <c r="G381" s="124"/>
      <c r="H381" s="124"/>
    </row>
    <row r="382" spans="1:8">
      <c r="A382" s="124"/>
      <c r="B382" s="124"/>
      <c r="C382" s="124"/>
      <c r="D382" s="124"/>
      <c r="E382" s="124"/>
      <c r="F382" s="124"/>
      <c r="G382" s="124"/>
      <c r="H382" s="124"/>
    </row>
    <row r="383" spans="1:8">
      <c r="A383" s="124"/>
      <c r="B383" s="124"/>
      <c r="C383" s="124"/>
      <c r="D383" s="124"/>
      <c r="E383" s="124"/>
      <c r="F383" s="124"/>
      <c r="G383" s="124"/>
      <c r="H383" s="124"/>
    </row>
    <row r="384" spans="1:8">
      <c r="A384" s="124"/>
      <c r="B384" s="124"/>
      <c r="C384" s="124"/>
      <c r="D384" s="124"/>
      <c r="E384" s="124"/>
      <c r="F384" s="124"/>
      <c r="G384" s="124"/>
      <c r="H384" s="124"/>
    </row>
    <row r="385" spans="1:8">
      <c r="A385" s="124"/>
      <c r="B385" s="124"/>
      <c r="C385" s="124"/>
      <c r="D385" s="124"/>
      <c r="E385" s="124"/>
      <c r="F385" s="124"/>
      <c r="G385" s="124"/>
      <c r="H385" s="124"/>
    </row>
    <row r="386" spans="1:8">
      <c r="A386" s="124"/>
      <c r="B386" s="124"/>
      <c r="C386" s="124"/>
      <c r="D386" s="124"/>
      <c r="E386" s="124"/>
      <c r="F386" s="124"/>
      <c r="G386" s="124"/>
      <c r="H386" s="124"/>
    </row>
    <row r="387" spans="1:8">
      <c r="A387" s="124"/>
      <c r="B387" s="124"/>
      <c r="C387" s="124"/>
      <c r="D387" s="124"/>
      <c r="E387" s="124"/>
      <c r="F387" s="124"/>
      <c r="G387" s="124"/>
      <c r="H387" s="124"/>
    </row>
    <row r="388" spans="1:8">
      <c r="A388" s="124"/>
      <c r="B388" s="124"/>
      <c r="C388" s="124"/>
      <c r="D388" s="124"/>
      <c r="E388" s="124"/>
      <c r="F388" s="124"/>
      <c r="G388" s="124"/>
      <c r="H388" s="124"/>
    </row>
    <row r="389" spans="1:8">
      <c r="A389" s="124"/>
      <c r="B389" s="124"/>
      <c r="C389" s="124"/>
      <c r="D389" s="124"/>
      <c r="E389" s="124"/>
      <c r="F389" s="124"/>
      <c r="G389" s="124"/>
      <c r="H389" s="124"/>
    </row>
    <row r="390" spans="1:8">
      <c r="A390" s="124"/>
      <c r="B390" s="124"/>
      <c r="C390" s="124"/>
      <c r="D390" s="124"/>
      <c r="E390" s="124"/>
      <c r="F390" s="124"/>
      <c r="G390" s="124"/>
      <c r="H390" s="124"/>
    </row>
    <row r="391" spans="1:8">
      <c r="A391" s="124"/>
      <c r="B391" s="124"/>
      <c r="C391" s="124"/>
      <c r="D391" s="124"/>
      <c r="E391" s="124"/>
      <c r="F391" s="124"/>
      <c r="G391" s="124"/>
      <c r="H391" s="124"/>
    </row>
    <row r="392" spans="1:8">
      <c r="A392" s="124"/>
      <c r="B392" s="124"/>
      <c r="C392" s="124"/>
      <c r="D392" s="124"/>
      <c r="E392" s="124"/>
      <c r="F392" s="124"/>
      <c r="G392" s="124"/>
      <c r="H392" s="124"/>
    </row>
    <row r="393" spans="1:8">
      <c r="A393" s="124"/>
      <c r="B393" s="124"/>
      <c r="C393" s="124"/>
      <c r="D393" s="124"/>
      <c r="E393" s="124"/>
      <c r="F393" s="124"/>
      <c r="G393" s="124"/>
      <c r="H393" s="124"/>
    </row>
    <row r="394" spans="1:8">
      <c r="A394" s="124"/>
      <c r="B394" s="124"/>
      <c r="C394" s="124"/>
      <c r="D394" s="124"/>
      <c r="E394" s="124"/>
      <c r="F394" s="124"/>
      <c r="G394" s="124"/>
      <c r="H394" s="124"/>
    </row>
    <row r="395" spans="1:8">
      <c r="A395" s="124"/>
      <c r="B395" s="124"/>
      <c r="C395" s="124"/>
      <c r="D395" s="124"/>
      <c r="E395" s="124"/>
      <c r="F395" s="124"/>
      <c r="G395" s="124"/>
      <c r="H395" s="124"/>
    </row>
    <row r="396" spans="1:8">
      <c r="A396" s="124"/>
      <c r="B396" s="124"/>
      <c r="C396" s="124"/>
      <c r="D396" s="124"/>
      <c r="E396" s="124"/>
      <c r="F396" s="124"/>
      <c r="G396" s="124"/>
      <c r="H396" s="124"/>
    </row>
    <row r="397" spans="1:8">
      <c r="A397" s="124"/>
      <c r="B397" s="124"/>
      <c r="C397" s="124"/>
      <c r="D397" s="124"/>
      <c r="E397" s="124"/>
      <c r="F397" s="124"/>
      <c r="G397" s="124"/>
      <c r="H397" s="124"/>
    </row>
    <row r="398" spans="1:8">
      <c r="A398" s="124"/>
      <c r="B398" s="124"/>
      <c r="C398" s="124"/>
      <c r="D398" s="124"/>
      <c r="E398" s="124"/>
      <c r="F398" s="124"/>
      <c r="G398" s="124"/>
      <c r="H398" s="124"/>
    </row>
    <row r="399" spans="1:8">
      <c r="A399" s="124"/>
      <c r="B399" s="124"/>
      <c r="C399" s="124"/>
      <c r="D399" s="124"/>
      <c r="E399" s="124"/>
      <c r="F399" s="124"/>
      <c r="G399" s="124"/>
      <c r="H399" s="124"/>
    </row>
    <row r="400" spans="1:8">
      <c r="A400" s="124"/>
      <c r="B400" s="124"/>
      <c r="C400" s="124"/>
      <c r="D400" s="124"/>
      <c r="E400" s="124"/>
      <c r="F400" s="124"/>
      <c r="G400" s="124"/>
      <c r="H400" s="124"/>
    </row>
    <row r="401" spans="1:8">
      <c r="A401" s="124"/>
      <c r="B401" s="124"/>
      <c r="C401" s="124"/>
      <c r="D401" s="124"/>
      <c r="E401" s="124"/>
      <c r="F401" s="124"/>
      <c r="G401" s="124"/>
      <c r="H401" s="124"/>
    </row>
    <row r="402" spans="1:8">
      <c r="A402" s="124"/>
      <c r="B402" s="124"/>
      <c r="C402" s="124"/>
      <c r="D402" s="124"/>
      <c r="E402" s="124"/>
      <c r="F402" s="124"/>
      <c r="G402" s="124"/>
      <c r="H402" s="124"/>
    </row>
    <row r="403" spans="1:8">
      <c r="A403" s="124"/>
      <c r="B403" s="124"/>
      <c r="C403" s="124"/>
      <c r="D403" s="124"/>
      <c r="E403" s="124"/>
      <c r="F403" s="124"/>
      <c r="G403" s="124"/>
      <c r="H403" s="124"/>
    </row>
    <row r="404" spans="1:8">
      <c r="A404" s="124"/>
      <c r="B404" s="124"/>
      <c r="C404" s="124"/>
      <c r="D404" s="124"/>
      <c r="E404" s="124"/>
      <c r="F404" s="124"/>
      <c r="G404" s="124"/>
      <c r="H404" s="124"/>
    </row>
    <row r="405" spans="1:8">
      <c r="A405" s="124"/>
      <c r="B405" s="124"/>
      <c r="C405" s="124"/>
      <c r="D405" s="124"/>
      <c r="E405" s="124"/>
      <c r="F405" s="124"/>
      <c r="G405" s="124"/>
      <c r="H405" s="124"/>
    </row>
    <row r="406" spans="1:8">
      <c r="A406" s="124"/>
      <c r="B406" s="124"/>
      <c r="C406" s="124"/>
      <c r="D406" s="124"/>
      <c r="E406" s="124"/>
      <c r="F406" s="124"/>
      <c r="G406" s="124"/>
      <c r="H406" s="124"/>
    </row>
    <row r="407" spans="1:8">
      <c r="A407" s="124"/>
      <c r="B407" s="124"/>
      <c r="C407" s="124"/>
      <c r="D407" s="124"/>
      <c r="E407" s="124"/>
      <c r="F407" s="124"/>
      <c r="G407" s="124"/>
      <c r="H407" s="124"/>
    </row>
    <row r="408" spans="1:8">
      <c r="A408" s="124"/>
      <c r="B408" s="124"/>
      <c r="C408" s="124"/>
      <c r="D408" s="124"/>
      <c r="E408" s="124"/>
      <c r="F408" s="124"/>
      <c r="G408" s="124"/>
      <c r="H408" s="124"/>
    </row>
    <row r="409" spans="1:8">
      <c r="A409" s="124"/>
      <c r="B409" s="124"/>
      <c r="C409" s="124"/>
      <c r="D409" s="124"/>
      <c r="E409" s="124"/>
      <c r="F409" s="124"/>
      <c r="G409" s="124"/>
      <c r="H409" s="124"/>
    </row>
    <row r="410" spans="1:8">
      <c r="A410" s="124"/>
      <c r="B410" s="124"/>
      <c r="C410" s="124"/>
      <c r="D410" s="124"/>
      <c r="E410" s="124"/>
      <c r="F410" s="124"/>
      <c r="G410" s="124"/>
      <c r="H410" s="124"/>
    </row>
    <row r="411" spans="1:8">
      <c r="A411" s="124"/>
      <c r="B411" s="124"/>
      <c r="C411" s="124"/>
      <c r="D411" s="124"/>
      <c r="E411" s="124"/>
      <c r="F411" s="124"/>
      <c r="G411" s="124"/>
      <c r="H411" s="124"/>
    </row>
    <row r="412" spans="1:8">
      <c r="A412" s="124"/>
      <c r="B412" s="124"/>
      <c r="C412" s="124"/>
      <c r="D412" s="124"/>
      <c r="E412" s="124"/>
      <c r="F412" s="124"/>
      <c r="G412" s="124"/>
      <c r="H412" s="124"/>
    </row>
    <row r="413" spans="1:8">
      <c r="A413" s="124"/>
      <c r="B413" s="124"/>
      <c r="C413" s="124"/>
      <c r="D413" s="124"/>
      <c r="E413" s="124"/>
      <c r="F413" s="124"/>
      <c r="G413" s="124"/>
      <c r="H413" s="124"/>
    </row>
    <row r="414" spans="1:8">
      <c r="A414" s="124"/>
      <c r="B414" s="124"/>
      <c r="C414" s="124"/>
      <c r="D414" s="124"/>
      <c r="E414" s="124"/>
      <c r="F414" s="124"/>
      <c r="G414" s="124"/>
      <c r="H414" s="124"/>
    </row>
    <row r="415" spans="1:8">
      <c r="A415" s="124"/>
      <c r="B415" s="124"/>
      <c r="C415" s="124"/>
      <c r="D415" s="124"/>
      <c r="E415" s="124"/>
      <c r="F415" s="124"/>
      <c r="G415" s="124"/>
      <c r="H415" s="124"/>
    </row>
    <row r="416" spans="1:8">
      <c r="A416" s="124"/>
      <c r="B416" s="124"/>
      <c r="C416" s="124"/>
      <c r="D416" s="124"/>
      <c r="E416" s="124"/>
      <c r="F416" s="124"/>
      <c r="G416" s="124"/>
      <c r="H416" s="124"/>
    </row>
    <row r="417" spans="1:8">
      <c r="A417" s="124"/>
      <c r="B417" s="124"/>
      <c r="C417" s="124"/>
      <c r="D417" s="124"/>
      <c r="E417" s="124"/>
      <c r="F417" s="124"/>
      <c r="G417" s="124"/>
      <c r="H417" s="124"/>
    </row>
    <row r="418" spans="1:8">
      <c r="A418" s="124"/>
      <c r="B418" s="124"/>
      <c r="C418" s="124"/>
      <c r="D418" s="124"/>
      <c r="E418" s="124"/>
      <c r="F418" s="124"/>
      <c r="G418" s="124"/>
      <c r="H418" s="124"/>
    </row>
    <row r="419" spans="1:8">
      <c r="A419" s="124"/>
      <c r="B419" s="124"/>
      <c r="C419" s="124"/>
      <c r="D419" s="124"/>
      <c r="E419" s="124"/>
      <c r="F419" s="124"/>
      <c r="G419" s="124"/>
      <c r="H419" s="124"/>
    </row>
    <row r="420" spans="1:8">
      <c r="A420" s="124"/>
      <c r="B420" s="124"/>
      <c r="C420" s="124"/>
      <c r="D420" s="124"/>
      <c r="E420" s="124"/>
      <c r="F420" s="124"/>
      <c r="G420" s="124"/>
      <c r="H420" s="124"/>
    </row>
    <row r="421" spans="1:8">
      <c r="A421" s="124"/>
      <c r="B421" s="124"/>
      <c r="C421" s="124"/>
      <c r="D421" s="124"/>
      <c r="E421" s="124"/>
      <c r="F421" s="124"/>
      <c r="G421" s="124"/>
      <c r="H421" s="124"/>
    </row>
    <row r="422" spans="1:8">
      <c r="A422" s="124"/>
      <c r="B422" s="124"/>
      <c r="C422" s="124"/>
      <c r="D422" s="124"/>
      <c r="E422" s="124"/>
      <c r="F422" s="124"/>
      <c r="G422" s="124"/>
      <c r="H422" s="124"/>
    </row>
    <row r="423" spans="1:8">
      <c r="A423" s="124"/>
      <c r="B423" s="124"/>
      <c r="C423" s="124"/>
      <c r="D423" s="124"/>
      <c r="E423" s="124"/>
      <c r="F423" s="124"/>
      <c r="G423" s="124"/>
      <c r="H423" s="124"/>
    </row>
    <row r="424" spans="1:8">
      <c r="A424" s="124"/>
      <c r="B424" s="124"/>
      <c r="C424" s="124"/>
      <c r="D424" s="124"/>
      <c r="E424" s="124"/>
      <c r="F424" s="124"/>
      <c r="G424" s="124"/>
      <c r="H424" s="124"/>
    </row>
    <row r="425" spans="1:8">
      <c r="A425" s="124"/>
      <c r="B425" s="124"/>
      <c r="C425" s="124"/>
      <c r="D425" s="124"/>
      <c r="E425" s="124"/>
      <c r="F425" s="124"/>
      <c r="G425" s="124"/>
      <c r="H425" s="124"/>
    </row>
    <row r="426" spans="1:8">
      <c r="A426" s="124"/>
      <c r="B426" s="124"/>
      <c r="C426" s="124"/>
      <c r="D426" s="124"/>
      <c r="E426" s="124"/>
      <c r="F426" s="124"/>
      <c r="G426" s="124"/>
      <c r="H426" s="124"/>
    </row>
    <row r="427" spans="1:8">
      <c r="A427" s="124"/>
      <c r="B427" s="124"/>
      <c r="C427" s="124"/>
      <c r="D427" s="124"/>
      <c r="E427" s="124"/>
      <c r="F427" s="124"/>
      <c r="G427" s="124"/>
      <c r="H427" s="124"/>
    </row>
    <row r="428" spans="1:8">
      <c r="A428" s="124"/>
      <c r="B428" s="124"/>
      <c r="C428" s="124"/>
      <c r="D428" s="124"/>
      <c r="E428" s="124"/>
      <c r="F428" s="124"/>
      <c r="G428" s="124"/>
      <c r="H428" s="124"/>
    </row>
    <row r="429" spans="1:8">
      <c r="A429" s="124"/>
      <c r="B429" s="124"/>
      <c r="C429" s="124"/>
      <c r="D429" s="124"/>
      <c r="E429" s="124"/>
      <c r="F429" s="124"/>
      <c r="G429" s="124"/>
      <c r="H429" s="124"/>
    </row>
    <row r="430" spans="1:8">
      <c r="A430" s="124"/>
      <c r="B430" s="124"/>
      <c r="C430" s="124"/>
      <c r="D430" s="124"/>
      <c r="E430" s="124"/>
      <c r="F430" s="124"/>
      <c r="G430" s="124"/>
      <c r="H430" s="124"/>
    </row>
    <row r="431" spans="1:8">
      <c r="A431" s="124"/>
      <c r="B431" s="124"/>
      <c r="C431" s="124"/>
      <c r="D431" s="124"/>
      <c r="E431" s="124"/>
      <c r="F431" s="124"/>
      <c r="G431" s="124"/>
      <c r="H431" s="124"/>
    </row>
    <row r="432" spans="1:8">
      <c r="A432" s="124"/>
      <c r="B432" s="124"/>
      <c r="C432" s="124"/>
      <c r="D432" s="124"/>
      <c r="E432" s="124"/>
      <c r="F432" s="124"/>
      <c r="G432" s="124"/>
      <c r="H432" s="124"/>
    </row>
    <row r="433" spans="1:8">
      <c r="A433" s="124"/>
      <c r="B433" s="124"/>
      <c r="C433" s="124"/>
      <c r="D433" s="124"/>
      <c r="E433" s="124"/>
      <c r="F433" s="124"/>
      <c r="G433" s="124"/>
      <c r="H433" s="124"/>
    </row>
    <row r="434" spans="1:8">
      <c r="A434" s="124"/>
      <c r="B434" s="124"/>
      <c r="C434" s="124"/>
      <c r="D434" s="124"/>
      <c r="E434" s="124"/>
      <c r="F434" s="124"/>
      <c r="G434" s="124"/>
      <c r="H434" s="124"/>
    </row>
    <row r="435" spans="1:8">
      <c r="A435" s="124"/>
      <c r="B435" s="124"/>
      <c r="C435" s="124"/>
      <c r="D435" s="124"/>
      <c r="E435" s="124"/>
      <c r="F435" s="124"/>
      <c r="G435" s="124"/>
      <c r="H435" s="124"/>
    </row>
    <row r="436" spans="1:8">
      <c r="A436" s="124"/>
      <c r="B436" s="124"/>
      <c r="C436" s="124"/>
      <c r="D436" s="124"/>
      <c r="E436" s="124"/>
      <c r="F436" s="124"/>
      <c r="G436" s="124"/>
      <c r="H436" s="124"/>
    </row>
    <row r="437" spans="1:8">
      <c r="A437" s="124"/>
      <c r="B437" s="124"/>
      <c r="C437" s="124"/>
      <c r="D437" s="124"/>
      <c r="E437" s="124"/>
      <c r="F437" s="124"/>
      <c r="G437" s="124"/>
      <c r="H437" s="124"/>
    </row>
    <row r="438" spans="1:8">
      <c r="A438" s="124"/>
      <c r="B438" s="124"/>
      <c r="C438" s="124"/>
      <c r="D438" s="124"/>
      <c r="E438" s="124"/>
      <c r="F438" s="124"/>
      <c r="G438" s="124"/>
      <c r="H438" s="124"/>
    </row>
    <row r="439" spans="1:8">
      <c r="A439" s="124"/>
      <c r="B439" s="124"/>
      <c r="C439" s="124"/>
      <c r="D439" s="124"/>
      <c r="E439" s="124"/>
      <c r="F439" s="124"/>
      <c r="G439" s="124"/>
      <c r="H439" s="124"/>
    </row>
    <row r="440" spans="1:8">
      <c r="A440" s="124"/>
      <c r="B440" s="124"/>
      <c r="C440" s="124"/>
      <c r="D440" s="124"/>
      <c r="E440" s="124"/>
      <c r="F440" s="124"/>
      <c r="G440" s="124"/>
      <c r="H440" s="124"/>
    </row>
    <row r="441" spans="1:8">
      <c r="A441" s="124"/>
      <c r="B441" s="124"/>
      <c r="C441" s="124"/>
      <c r="D441" s="124"/>
      <c r="E441" s="124"/>
      <c r="F441" s="124"/>
      <c r="G441" s="124"/>
      <c r="H441" s="124"/>
    </row>
    <row r="442" spans="1:8">
      <c r="A442" s="124"/>
      <c r="B442" s="124"/>
      <c r="C442" s="124"/>
      <c r="D442" s="124"/>
      <c r="E442" s="124"/>
      <c r="F442" s="124"/>
      <c r="G442" s="124"/>
      <c r="H442" s="124"/>
    </row>
    <row r="443" spans="1:8">
      <c r="A443" s="124"/>
      <c r="B443" s="124"/>
      <c r="C443" s="124"/>
      <c r="D443" s="124"/>
      <c r="E443" s="124"/>
      <c r="F443" s="124"/>
      <c r="G443" s="124"/>
      <c r="H443" s="124"/>
    </row>
    <row r="444" spans="1:8">
      <c r="A444" s="124"/>
      <c r="B444" s="124"/>
      <c r="C444" s="124"/>
      <c r="D444" s="124"/>
      <c r="E444" s="124"/>
      <c r="F444" s="124"/>
      <c r="G444" s="124"/>
      <c r="H444" s="124"/>
    </row>
    <row r="445" spans="1:8">
      <c r="A445" s="124"/>
      <c r="B445" s="124"/>
      <c r="C445" s="124"/>
      <c r="D445" s="124"/>
      <c r="E445" s="124"/>
      <c r="F445" s="124"/>
      <c r="G445" s="124"/>
      <c r="H445" s="124"/>
    </row>
    <row r="446" spans="1:8">
      <c r="A446" s="124"/>
      <c r="B446" s="124"/>
      <c r="C446" s="124"/>
      <c r="D446" s="124"/>
      <c r="E446" s="124"/>
      <c r="F446" s="124"/>
      <c r="G446" s="124"/>
      <c r="H446" s="124"/>
    </row>
    <row r="447" spans="1:8">
      <c r="A447" s="124"/>
      <c r="B447" s="124"/>
      <c r="C447" s="124"/>
      <c r="D447" s="124"/>
      <c r="E447" s="124"/>
      <c r="F447" s="124"/>
      <c r="G447" s="124"/>
      <c r="H447" s="124"/>
    </row>
    <row r="448" spans="1:8">
      <c r="A448" s="124"/>
      <c r="B448" s="124"/>
      <c r="C448" s="124"/>
      <c r="D448" s="124"/>
      <c r="E448" s="124"/>
      <c r="F448" s="124"/>
      <c r="G448" s="124"/>
      <c r="H448" s="124"/>
    </row>
    <row r="449" spans="1:8">
      <c r="A449" s="124"/>
      <c r="B449" s="124"/>
      <c r="C449" s="124"/>
      <c r="D449" s="124"/>
      <c r="E449" s="124"/>
      <c r="F449" s="124"/>
      <c r="G449" s="124"/>
      <c r="H449" s="124"/>
    </row>
    <row r="450" spans="1:8">
      <c r="A450" s="124"/>
      <c r="B450" s="124"/>
      <c r="C450" s="124"/>
      <c r="D450" s="124"/>
      <c r="E450" s="124"/>
      <c r="F450" s="124"/>
      <c r="G450" s="124"/>
      <c r="H450" s="124"/>
    </row>
    <row r="451" spans="1:8">
      <c r="A451" s="124"/>
      <c r="B451" s="124"/>
      <c r="C451" s="124"/>
      <c r="D451" s="124"/>
      <c r="E451" s="124"/>
      <c r="F451" s="124"/>
      <c r="G451" s="124"/>
      <c r="H451" s="124"/>
    </row>
    <row r="452" spans="1:8">
      <c r="A452" s="124"/>
      <c r="B452" s="124"/>
      <c r="C452" s="124"/>
      <c r="D452" s="124"/>
      <c r="E452" s="124"/>
      <c r="F452" s="124"/>
      <c r="G452" s="124"/>
      <c r="H452" s="124"/>
    </row>
    <row r="453" spans="1:8">
      <c r="A453" s="124"/>
      <c r="B453" s="124"/>
      <c r="C453" s="124"/>
      <c r="D453" s="124"/>
      <c r="E453" s="124"/>
      <c r="F453" s="124"/>
      <c r="G453" s="124"/>
      <c r="H453" s="124"/>
    </row>
    <row r="454" spans="1:8">
      <c r="A454" s="124"/>
      <c r="B454" s="124"/>
      <c r="C454" s="124"/>
      <c r="D454" s="124"/>
      <c r="E454" s="124"/>
      <c r="F454" s="124"/>
      <c r="G454" s="124"/>
      <c r="H454" s="124"/>
    </row>
    <row r="455" spans="1:8">
      <c r="A455" s="124"/>
      <c r="B455" s="124"/>
      <c r="C455" s="124"/>
      <c r="D455" s="124"/>
      <c r="E455" s="124"/>
      <c r="F455" s="124"/>
      <c r="G455" s="124"/>
      <c r="H455" s="124"/>
    </row>
    <row r="456" spans="1:8">
      <c r="A456" s="124"/>
      <c r="B456" s="124"/>
      <c r="C456" s="124"/>
      <c r="D456" s="124"/>
      <c r="E456" s="124"/>
      <c r="F456" s="124"/>
      <c r="G456" s="124"/>
      <c r="H456" s="124"/>
    </row>
    <row r="457" spans="1:8">
      <c r="A457" s="124"/>
      <c r="B457" s="124"/>
      <c r="C457" s="124"/>
      <c r="D457" s="124"/>
      <c r="E457" s="124"/>
      <c r="F457" s="124"/>
      <c r="G457" s="124"/>
      <c r="H457" s="124"/>
    </row>
    <row r="458" spans="1:8">
      <c r="A458" s="124"/>
      <c r="B458" s="124"/>
      <c r="C458" s="124"/>
      <c r="D458" s="124"/>
      <c r="E458" s="124"/>
      <c r="F458" s="124"/>
      <c r="G458" s="124"/>
      <c r="H458" s="124"/>
    </row>
    <row r="459" spans="1:8">
      <c r="A459" s="124"/>
      <c r="B459" s="124"/>
      <c r="C459" s="124"/>
      <c r="D459" s="124"/>
      <c r="E459" s="124"/>
      <c r="F459" s="124"/>
      <c r="G459" s="124"/>
      <c r="H459" s="124"/>
    </row>
    <row r="460" spans="1:8">
      <c r="A460" s="124"/>
      <c r="B460" s="124"/>
      <c r="C460" s="124"/>
      <c r="D460" s="124"/>
      <c r="E460" s="124"/>
      <c r="F460" s="124"/>
      <c r="G460" s="124"/>
      <c r="H460" s="124"/>
    </row>
    <row r="461" spans="1:8">
      <c r="A461" s="124"/>
      <c r="B461" s="124"/>
      <c r="C461" s="124"/>
      <c r="D461" s="124"/>
      <c r="E461" s="124"/>
      <c r="F461" s="124"/>
      <c r="G461" s="124"/>
      <c r="H461" s="124"/>
    </row>
    <row r="462" spans="1:8">
      <c r="A462" s="124"/>
      <c r="B462" s="124"/>
      <c r="C462" s="124"/>
      <c r="D462" s="124"/>
      <c r="E462" s="124"/>
      <c r="F462" s="124"/>
      <c r="G462" s="124"/>
      <c r="H462" s="124"/>
    </row>
    <row r="463" spans="1:8">
      <c r="A463" s="124"/>
      <c r="B463" s="124"/>
      <c r="C463" s="124"/>
      <c r="D463" s="124"/>
      <c r="E463" s="124"/>
      <c r="F463" s="124"/>
      <c r="G463" s="124"/>
      <c r="H463" s="124"/>
    </row>
    <row r="464" spans="1:8">
      <c r="A464" s="124"/>
      <c r="B464" s="124"/>
      <c r="C464" s="124"/>
      <c r="D464" s="124"/>
      <c r="E464" s="124"/>
      <c r="F464" s="124"/>
      <c r="G464" s="124"/>
      <c r="H464" s="124"/>
    </row>
    <row r="465" spans="1:8">
      <c r="A465" s="124"/>
      <c r="B465" s="124"/>
      <c r="C465" s="124"/>
      <c r="D465" s="124"/>
      <c r="E465" s="124"/>
      <c r="F465" s="124"/>
      <c r="G465" s="124"/>
      <c r="H465" s="124"/>
    </row>
    <row r="466" spans="1:8">
      <c r="A466" s="124"/>
      <c r="B466" s="124"/>
      <c r="C466" s="124"/>
      <c r="D466" s="124"/>
      <c r="E466" s="124"/>
      <c r="F466" s="124"/>
      <c r="G466" s="124"/>
      <c r="H466" s="124"/>
    </row>
    <row r="467" spans="1:8">
      <c r="A467" s="124"/>
      <c r="B467" s="124"/>
      <c r="C467" s="124"/>
      <c r="D467" s="124"/>
      <c r="E467" s="124"/>
      <c r="F467" s="124"/>
      <c r="G467" s="124"/>
      <c r="H467" s="124"/>
    </row>
    <row r="468" spans="1:8">
      <c r="A468" s="124"/>
      <c r="B468" s="124"/>
      <c r="C468" s="124"/>
      <c r="D468" s="124"/>
      <c r="E468" s="124"/>
      <c r="F468" s="124"/>
      <c r="G468" s="124"/>
      <c r="H468" s="124"/>
    </row>
    <row r="469" spans="1:8">
      <c r="A469" s="124"/>
      <c r="B469" s="124"/>
      <c r="C469" s="124"/>
      <c r="D469" s="124"/>
      <c r="E469" s="124"/>
      <c r="F469" s="124"/>
      <c r="G469" s="124"/>
      <c r="H469" s="124"/>
    </row>
    <row r="470" spans="1:8">
      <c r="A470" s="124"/>
      <c r="B470" s="124"/>
      <c r="C470" s="124"/>
      <c r="D470" s="124"/>
      <c r="E470" s="124"/>
      <c r="F470" s="124"/>
      <c r="G470" s="124"/>
      <c r="H470" s="124"/>
    </row>
    <row r="471" spans="1:8">
      <c r="A471" s="124"/>
      <c r="B471" s="124"/>
      <c r="C471" s="124"/>
      <c r="D471" s="124"/>
      <c r="E471" s="124"/>
      <c r="F471" s="124"/>
      <c r="G471" s="124"/>
      <c r="H471" s="124"/>
    </row>
    <row r="472" spans="1:8">
      <c r="A472" s="124"/>
      <c r="B472" s="124"/>
      <c r="C472" s="124"/>
      <c r="D472" s="124"/>
      <c r="E472" s="124"/>
      <c r="F472" s="124"/>
      <c r="G472" s="124"/>
      <c r="H472" s="124"/>
    </row>
    <row r="473" spans="1:8">
      <c r="A473" s="124"/>
      <c r="B473" s="124"/>
      <c r="C473" s="124"/>
      <c r="D473" s="124"/>
      <c r="E473" s="124"/>
      <c r="F473" s="124"/>
      <c r="G473" s="124"/>
      <c r="H473" s="124"/>
    </row>
    <row r="474" spans="1:8">
      <c r="A474" s="124"/>
      <c r="B474" s="124"/>
      <c r="C474" s="124"/>
      <c r="D474" s="124"/>
      <c r="E474" s="124"/>
      <c r="F474" s="124"/>
      <c r="G474" s="124"/>
      <c r="H474" s="124"/>
    </row>
    <row r="475" spans="1:8">
      <c r="A475" s="124"/>
      <c r="B475" s="124"/>
      <c r="C475" s="124"/>
      <c r="D475" s="124"/>
      <c r="E475" s="124"/>
      <c r="F475" s="124"/>
      <c r="G475" s="124"/>
      <c r="H475" s="124"/>
    </row>
    <row r="476" spans="1:8">
      <c r="A476" s="124"/>
      <c r="B476" s="124"/>
      <c r="C476" s="124"/>
      <c r="D476" s="124"/>
      <c r="E476" s="124"/>
      <c r="F476" s="124"/>
      <c r="G476" s="124"/>
      <c r="H476" s="124"/>
    </row>
    <row r="477" spans="1:8">
      <c r="A477" s="124"/>
      <c r="B477" s="124"/>
      <c r="C477" s="124"/>
      <c r="D477" s="124"/>
      <c r="E477" s="124"/>
      <c r="F477" s="124"/>
      <c r="G477" s="124"/>
      <c r="H477" s="124"/>
    </row>
    <row r="478" spans="1:8">
      <c r="A478" s="124"/>
      <c r="B478" s="124"/>
      <c r="C478" s="124"/>
      <c r="D478" s="124"/>
      <c r="E478" s="124"/>
      <c r="F478" s="124"/>
      <c r="G478" s="124"/>
      <c r="H478" s="124"/>
    </row>
    <row r="479" spans="1:8">
      <c r="A479" s="124"/>
      <c r="B479" s="124"/>
      <c r="C479" s="124"/>
      <c r="D479" s="124"/>
      <c r="E479" s="124"/>
      <c r="F479" s="124"/>
      <c r="G479" s="124"/>
      <c r="H479" s="124"/>
    </row>
    <row r="480" spans="1:8">
      <c r="A480" s="124"/>
      <c r="B480" s="124"/>
      <c r="C480" s="124"/>
      <c r="D480" s="124"/>
      <c r="E480" s="124"/>
      <c r="F480" s="124"/>
      <c r="G480" s="124"/>
      <c r="H480" s="124"/>
    </row>
    <row r="481" spans="1:8">
      <c r="A481" s="124"/>
      <c r="B481" s="124"/>
      <c r="C481" s="124"/>
      <c r="D481" s="124"/>
      <c r="E481" s="124"/>
      <c r="F481" s="124"/>
      <c r="G481" s="124"/>
      <c r="H481" s="124"/>
    </row>
    <row r="482" spans="1:8">
      <c r="A482" s="124"/>
      <c r="B482" s="124"/>
      <c r="C482" s="124"/>
      <c r="D482" s="124"/>
      <c r="E482" s="124"/>
      <c r="F482" s="124"/>
      <c r="G482" s="124"/>
      <c r="H482" s="124"/>
    </row>
    <row r="483" spans="1:8">
      <c r="A483" s="124"/>
      <c r="B483" s="124"/>
      <c r="C483" s="124"/>
      <c r="D483" s="124"/>
      <c r="E483" s="124"/>
      <c r="F483" s="124"/>
      <c r="G483" s="124"/>
      <c r="H483" s="124"/>
    </row>
    <row r="484" spans="1:8">
      <c r="A484" s="124"/>
      <c r="B484" s="124"/>
      <c r="C484" s="124"/>
      <c r="D484" s="124"/>
      <c r="E484" s="124"/>
      <c r="F484" s="124"/>
      <c r="G484" s="124"/>
      <c r="H484" s="124"/>
    </row>
    <row r="485" spans="1:8">
      <c r="A485" s="124"/>
      <c r="B485" s="124"/>
      <c r="C485" s="124"/>
      <c r="D485" s="124"/>
      <c r="E485" s="124"/>
      <c r="F485" s="124"/>
      <c r="G485" s="124"/>
      <c r="H485" s="124"/>
    </row>
    <row r="486" spans="1:8">
      <c r="A486" s="124"/>
      <c r="B486" s="124"/>
      <c r="C486" s="124"/>
      <c r="D486" s="124"/>
      <c r="E486" s="124"/>
      <c r="F486" s="124"/>
      <c r="G486" s="124"/>
      <c r="H486" s="124"/>
    </row>
    <row r="487" spans="1:8">
      <c r="A487" s="124"/>
      <c r="B487" s="124"/>
      <c r="C487" s="124"/>
      <c r="D487" s="124"/>
      <c r="E487" s="124"/>
      <c r="F487" s="124"/>
      <c r="G487" s="124"/>
      <c r="H487" s="124"/>
    </row>
    <row r="488" spans="1:8">
      <c r="A488" s="124"/>
      <c r="B488" s="124"/>
      <c r="C488" s="124"/>
      <c r="D488" s="124"/>
      <c r="E488" s="124"/>
      <c r="F488" s="124"/>
      <c r="G488" s="124"/>
      <c r="H488" s="124"/>
    </row>
    <row r="489" spans="1:8">
      <c r="A489" s="124"/>
      <c r="B489" s="124"/>
      <c r="C489" s="124"/>
      <c r="D489" s="124"/>
      <c r="E489" s="124"/>
      <c r="F489" s="124"/>
      <c r="G489" s="124"/>
      <c r="H489" s="124"/>
    </row>
    <row r="490" spans="1:8">
      <c r="A490" s="124"/>
      <c r="B490" s="124"/>
      <c r="C490" s="124"/>
      <c r="D490" s="124"/>
      <c r="E490" s="124"/>
      <c r="F490" s="124"/>
      <c r="G490" s="124"/>
      <c r="H490" s="124"/>
    </row>
    <row r="491" spans="1:8">
      <c r="A491" s="124"/>
      <c r="B491" s="124"/>
      <c r="C491" s="124"/>
      <c r="D491" s="124"/>
      <c r="E491" s="124"/>
      <c r="F491" s="124"/>
      <c r="G491" s="124"/>
      <c r="H491" s="124"/>
    </row>
    <row r="492" spans="1:8">
      <c r="A492" s="124"/>
      <c r="B492" s="124"/>
      <c r="C492" s="124"/>
      <c r="D492" s="124"/>
      <c r="E492" s="124"/>
      <c r="F492" s="124"/>
      <c r="G492" s="124"/>
      <c r="H492" s="124"/>
    </row>
    <row r="493" spans="1:8">
      <c r="A493" s="124"/>
      <c r="B493" s="124"/>
      <c r="C493" s="124"/>
      <c r="D493" s="124"/>
      <c r="E493" s="124"/>
      <c r="F493" s="124"/>
      <c r="G493" s="124"/>
      <c r="H493" s="124"/>
    </row>
    <row r="494" spans="1:8">
      <c r="A494" s="124"/>
      <c r="B494" s="124"/>
      <c r="C494" s="124"/>
      <c r="D494" s="124"/>
      <c r="E494" s="124"/>
      <c r="F494" s="124"/>
      <c r="G494" s="124"/>
      <c r="H494" s="124"/>
    </row>
    <row r="495" spans="1:8">
      <c r="A495" s="124"/>
      <c r="B495" s="124"/>
      <c r="C495" s="124"/>
      <c r="D495" s="124"/>
      <c r="E495" s="124"/>
      <c r="F495" s="124"/>
      <c r="G495" s="124"/>
      <c r="H495" s="124"/>
    </row>
    <row r="496" spans="1:8">
      <c r="A496" s="124"/>
      <c r="B496" s="124"/>
      <c r="C496" s="124"/>
      <c r="D496" s="124"/>
      <c r="E496" s="124"/>
      <c r="F496" s="124"/>
      <c r="G496" s="124"/>
      <c r="H496" s="124"/>
    </row>
    <row r="497" spans="1:8">
      <c r="A497" s="124"/>
      <c r="B497" s="124"/>
      <c r="C497" s="124"/>
      <c r="D497" s="124"/>
      <c r="E497" s="124"/>
      <c r="F497" s="124"/>
      <c r="G497" s="124"/>
      <c r="H497" s="124"/>
    </row>
    <row r="498" spans="1:8">
      <c r="A498" s="124"/>
      <c r="B498" s="124"/>
      <c r="C498" s="124"/>
      <c r="D498" s="124"/>
      <c r="E498" s="124"/>
      <c r="F498" s="124"/>
      <c r="G498" s="124"/>
      <c r="H498" s="124"/>
    </row>
    <row r="499" spans="1:8">
      <c r="A499" s="124"/>
      <c r="B499" s="124"/>
      <c r="C499" s="124"/>
      <c r="D499" s="124"/>
      <c r="E499" s="124"/>
      <c r="F499" s="124"/>
      <c r="G499" s="124"/>
      <c r="H499" s="124"/>
    </row>
    <row r="500" spans="1:8">
      <c r="A500" s="124"/>
      <c r="B500" s="124"/>
      <c r="C500" s="124"/>
      <c r="D500" s="124"/>
      <c r="E500" s="124"/>
      <c r="F500" s="124"/>
      <c r="G500" s="124"/>
      <c r="H500" s="124"/>
    </row>
    <row r="501" spans="1:8">
      <c r="A501" s="124"/>
      <c r="B501" s="124"/>
      <c r="C501" s="124"/>
      <c r="D501" s="124"/>
      <c r="E501" s="124"/>
      <c r="F501" s="124"/>
      <c r="G501" s="124"/>
      <c r="H501" s="124"/>
    </row>
    <row r="502" spans="1:8">
      <c r="A502" s="124"/>
      <c r="B502" s="124"/>
      <c r="C502" s="124"/>
      <c r="D502" s="124"/>
      <c r="E502" s="124"/>
      <c r="F502" s="124"/>
      <c r="G502" s="124"/>
      <c r="H502" s="124"/>
    </row>
    <row r="503" spans="1:8">
      <c r="A503" s="124"/>
      <c r="B503" s="124"/>
      <c r="C503" s="124"/>
      <c r="D503" s="124"/>
      <c r="E503" s="124"/>
      <c r="F503" s="124"/>
      <c r="G503" s="124"/>
      <c r="H503" s="124"/>
    </row>
    <row r="504" spans="1:8">
      <c r="A504" s="124"/>
      <c r="B504" s="124"/>
      <c r="C504" s="124"/>
      <c r="D504" s="124"/>
      <c r="E504" s="124"/>
      <c r="F504" s="124"/>
      <c r="G504" s="124"/>
      <c r="H504" s="124"/>
    </row>
    <row r="505" spans="1:8">
      <c r="A505" s="124"/>
      <c r="B505" s="124"/>
      <c r="C505" s="124"/>
      <c r="D505" s="124"/>
      <c r="E505" s="124"/>
      <c r="F505" s="124"/>
      <c r="G505" s="124"/>
      <c r="H505" s="124"/>
    </row>
    <row r="506" spans="1:8">
      <c r="A506" s="124"/>
      <c r="B506" s="124"/>
      <c r="C506" s="124"/>
      <c r="D506" s="124"/>
      <c r="E506" s="124"/>
      <c r="F506" s="124"/>
      <c r="G506" s="124"/>
      <c r="H506" s="124"/>
    </row>
    <row r="507" spans="1:8">
      <c r="A507" s="124"/>
      <c r="B507" s="124"/>
      <c r="C507" s="124"/>
      <c r="D507" s="124"/>
      <c r="E507" s="124"/>
      <c r="F507" s="124"/>
      <c r="G507" s="124"/>
      <c r="H507" s="124"/>
    </row>
    <row r="508" spans="1:8">
      <c r="A508" s="124"/>
      <c r="B508" s="124"/>
      <c r="C508" s="124"/>
      <c r="D508" s="124"/>
      <c r="E508" s="124"/>
      <c r="F508" s="124"/>
      <c r="G508" s="124"/>
      <c r="H508" s="124"/>
    </row>
    <row r="509" spans="1:8">
      <c r="A509" s="124"/>
      <c r="B509" s="124"/>
      <c r="C509" s="124"/>
      <c r="D509" s="124"/>
      <c r="E509" s="124"/>
      <c r="F509" s="124"/>
      <c r="G509" s="124"/>
      <c r="H509" s="124"/>
    </row>
    <row r="510" spans="1:8">
      <c r="A510" s="124"/>
      <c r="B510" s="124"/>
      <c r="C510" s="124"/>
      <c r="D510" s="124"/>
      <c r="E510" s="124"/>
      <c r="F510" s="124"/>
      <c r="G510" s="124"/>
      <c r="H510" s="124"/>
    </row>
    <row r="511" spans="1:8">
      <c r="A511" s="124"/>
      <c r="B511" s="124"/>
      <c r="C511" s="124"/>
      <c r="D511" s="124"/>
      <c r="E511" s="124"/>
      <c r="F511" s="124"/>
      <c r="G511" s="124"/>
      <c r="H511" s="124"/>
    </row>
    <row r="512" spans="1:8">
      <c r="A512" s="124"/>
      <c r="B512" s="124"/>
      <c r="C512" s="124"/>
      <c r="D512" s="124"/>
      <c r="E512" s="124"/>
      <c r="F512" s="124"/>
      <c r="G512" s="124"/>
      <c r="H512" s="124"/>
    </row>
    <row r="513" spans="1:8">
      <c r="A513" s="124"/>
      <c r="B513" s="124"/>
      <c r="C513" s="124"/>
      <c r="D513" s="124"/>
      <c r="E513" s="124"/>
      <c r="F513" s="124"/>
      <c r="G513" s="124"/>
      <c r="H513" s="124"/>
    </row>
    <row r="514" spans="1:8">
      <c r="A514" s="124"/>
      <c r="B514" s="124"/>
      <c r="C514" s="124"/>
      <c r="D514" s="124"/>
      <c r="E514" s="124"/>
      <c r="F514" s="124"/>
      <c r="G514" s="124"/>
      <c r="H514" s="124"/>
    </row>
    <row r="515" spans="1:8">
      <c r="A515" s="124"/>
      <c r="B515" s="124"/>
      <c r="C515" s="124"/>
      <c r="D515" s="124"/>
      <c r="E515" s="124"/>
      <c r="F515" s="124"/>
      <c r="G515" s="124"/>
      <c r="H515" s="124"/>
    </row>
    <row r="516" spans="1:8">
      <c r="A516" s="124"/>
      <c r="B516" s="124"/>
      <c r="C516" s="124"/>
      <c r="D516" s="124"/>
      <c r="E516" s="124"/>
      <c r="F516" s="124"/>
      <c r="G516" s="124"/>
      <c r="H516" s="124"/>
    </row>
    <row r="517" spans="1:8">
      <c r="A517" s="124"/>
      <c r="B517" s="124"/>
      <c r="C517" s="124"/>
      <c r="D517" s="124"/>
      <c r="E517" s="124"/>
      <c r="F517" s="124"/>
      <c r="G517" s="124"/>
      <c r="H517" s="124"/>
    </row>
    <row r="518" spans="1:8">
      <c r="A518" s="124"/>
      <c r="B518" s="124"/>
      <c r="C518" s="124"/>
      <c r="D518" s="124"/>
      <c r="E518" s="124"/>
      <c r="F518" s="124"/>
      <c r="G518" s="124"/>
      <c r="H518" s="124"/>
    </row>
    <row r="519" spans="1:8">
      <c r="A519" s="124"/>
      <c r="B519" s="124"/>
      <c r="C519" s="124"/>
      <c r="D519" s="124"/>
      <c r="E519" s="124"/>
      <c r="F519" s="124"/>
      <c r="G519" s="124"/>
      <c r="H519" s="124"/>
    </row>
    <row r="520" spans="1:8">
      <c r="A520" s="124"/>
      <c r="B520" s="124"/>
      <c r="C520" s="124"/>
      <c r="D520" s="124"/>
      <c r="E520" s="124"/>
      <c r="F520" s="124"/>
      <c r="G520" s="124"/>
      <c r="H520" s="124"/>
    </row>
    <row r="521" spans="1:8">
      <c r="A521" s="124"/>
      <c r="B521" s="124"/>
      <c r="C521" s="124"/>
      <c r="D521" s="124"/>
      <c r="E521" s="124"/>
      <c r="F521" s="124"/>
      <c r="G521" s="124"/>
      <c r="H521" s="124"/>
    </row>
    <row r="522" spans="1:8">
      <c r="A522" s="124"/>
      <c r="B522" s="124"/>
      <c r="C522" s="124"/>
      <c r="D522" s="124"/>
      <c r="E522" s="124"/>
      <c r="F522" s="124"/>
      <c r="G522" s="124"/>
      <c r="H522" s="124"/>
    </row>
    <row r="523" spans="1:8">
      <c r="A523" s="124"/>
      <c r="B523" s="124"/>
      <c r="C523" s="124"/>
      <c r="D523" s="124"/>
      <c r="E523" s="124"/>
      <c r="F523" s="124"/>
      <c r="G523" s="124"/>
      <c r="H523" s="124"/>
    </row>
    <row r="524" spans="1:8">
      <c r="A524" s="124"/>
      <c r="B524" s="124"/>
      <c r="C524" s="124"/>
      <c r="D524" s="124"/>
      <c r="E524" s="124"/>
      <c r="F524" s="124"/>
      <c r="G524" s="124"/>
      <c r="H524" s="124"/>
    </row>
    <row r="525" spans="1:8">
      <c r="A525" s="124"/>
      <c r="B525" s="124"/>
      <c r="C525" s="124"/>
      <c r="D525" s="124"/>
      <c r="E525" s="124"/>
      <c r="F525" s="124"/>
      <c r="G525" s="124"/>
      <c r="H525" s="124"/>
    </row>
    <row r="526" spans="1:8">
      <c r="A526" s="124"/>
      <c r="B526" s="124"/>
      <c r="C526" s="124"/>
      <c r="D526" s="124"/>
      <c r="E526" s="124"/>
      <c r="F526" s="124"/>
      <c r="G526" s="124"/>
      <c r="H526" s="124"/>
    </row>
    <row r="527" spans="1:8">
      <c r="A527" s="124"/>
      <c r="B527" s="124"/>
      <c r="C527" s="124"/>
      <c r="D527" s="124"/>
      <c r="E527" s="124"/>
      <c r="F527" s="124"/>
      <c r="G527" s="124"/>
      <c r="H527" s="124"/>
    </row>
    <row r="528" spans="1:8">
      <c r="A528" s="124"/>
      <c r="B528" s="124"/>
      <c r="C528" s="124"/>
      <c r="D528" s="124"/>
      <c r="E528" s="124"/>
      <c r="F528" s="124"/>
      <c r="G528" s="124"/>
      <c r="H528" s="124"/>
    </row>
    <row r="529" spans="1:8">
      <c r="A529" s="124"/>
      <c r="B529" s="124"/>
      <c r="C529" s="124"/>
      <c r="D529" s="124"/>
      <c r="E529" s="124"/>
      <c r="F529" s="124"/>
      <c r="G529" s="124"/>
      <c r="H529" s="124"/>
    </row>
    <row r="530" spans="1:8">
      <c r="A530" s="124"/>
      <c r="B530" s="124"/>
      <c r="C530" s="124"/>
      <c r="D530" s="124"/>
      <c r="E530" s="124"/>
      <c r="F530" s="124"/>
      <c r="G530" s="124"/>
      <c r="H530" s="124"/>
    </row>
    <row r="531" spans="1:8">
      <c r="A531" s="124"/>
      <c r="B531" s="124"/>
      <c r="C531" s="124"/>
      <c r="D531" s="124"/>
      <c r="E531" s="124"/>
      <c r="F531" s="124"/>
      <c r="G531" s="124"/>
      <c r="H531" s="124"/>
    </row>
    <row r="532" spans="1:8">
      <c r="A532" s="124"/>
      <c r="B532" s="124"/>
      <c r="C532" s="124"/>
      <c r="D532" s="124"/>
      <c r="E532" s="124"/>
      <c r="F532" s="124"/>
      <c r="G532" s="124"/>
      <c r="H532" s="124"/>
    </row>
    <row r="533" spans="1:8">
      <c r="A533" s="124"/>
      <c r="B533" s="124"/>
      <c r="C533" s="124"/>
      <c r="D533" s="124"/>
      <c r="E533" s="124"/>
      <c r="F533" s="124"/>
      <c r="G533" s="124"/>
      <c r="H533" s="124"/>
    </row>
    <row r="534" spans="1:8">
      <c r="A534" s="124"/>
      <c r="B534" s="124"/>
      <c r="C534" s="124"/>
      <c r="D534" s="124"/>
      <c r="E534" s="124"/>
      <c r="F534" s="124"/>
      <c r="G534" s="124"/>
      <c r="H534" s="124"/>
    </row>
    <row r="535" spans="1:8">
      <c r="A535" s="124"/>
      <c r="B535" s="124"/>
      <c r="C535" s="124"/>
      <c r="D535" s="124"/>
      <c r="E535" s="124"/>
      <c r="F535" s="124"/>
      <c r="G535" s="124"/>
      <c r="H535" s="124"/>
    </row>
    <row r="536" spans="1:8">
      <c r="A536" s="124"/>
      <c r="B536" s="124"/>
      <c r="C536" s="124"/>
      <c r="D536" s="124"/>
      <c r="E536" s="124"/>
      <c r="F536" s="124"/>
      <c r="G536" s="124"/>
      <c r="H536" s="124"/>
    </row>
    <row r="537" spans="1:8">
      <c r="A537" s="124"/>
      <c r="B537" s="124"/>
      <c r="C537" s="124"/>
      <c r="D537" s="124"/>
      <c r="E537" s="124"/>
      <c r="F537" s="124"/>
      <c r="G537" s="124"/>
      <c r="H537" s="124"/>
    </row>
    <row r="538" spans="1:8">
      <c r="A538" s="124"/>
      <c r="B538" s="124"/>
      <c r="C538" s="124"/>
      <c r="D538" s="124"/>
      <c r="E538" s="124"/>
      <c r="F538" s="124"/>
      <c r="G538" s="124"/>
      <c r="H538" s="124"/>
    </row>
    <row r="539" spans="1:8">
      <c r="A539" s="124"/>
      <c r="B539" s="124"/>
      <c r="C539" s="124"/>
      <c r="D539" s="124"/>
      <c r="E539" s="124"/>
      <c r="F539" s="124"/>
      <c r="G539" s="124"/>
      <c r="H539" s="124"/>
    </row>
    <row r="540" spans="1:8">
      <c r="A540" s="124"/>
      <c r="B540" s="124"/>
      <c r="C540" s="124"/>
      <c r="D540" s="124"/>
      <c r="E540" s="124"/>
      <c r="F540" s="124"/>
      <c r="G540" s="124"/>
      <c r="H540" s="124"/>
    </row>
    <row r="541" spans="1:8">
      <c r="A541" s="124"/>
      <c r="B541" s="124"/>
      <c r="C541" s="124"/>
      <c r="D541" s="124"/>
      <c r="E541" s="124"/>
      <c r="F541" s="124"/>
      <c r="G541" s="124"/>
      <c r="H541" s="124"/>
    </row>
    <row r="542" spans="1:8">
      <c r="A542" s="124"/>
      <c r="B542" s="124"/>
      <c r="C542" s="124"/>
      <c r="D542" s="124"/>
      <c r="E542" s="124"/>
      <c r="F542" s="124"/>
      <c r="G542" s="124"/>
      <c r="H542" s="124"/>
    </row>
    <row r="543" spans="1:8">
      <c r="A543" s="124"/>
      <c r="B543" s="124"/>
      <c r="C543" s="124"/>
      <c r="D543" s="124"/>
      <c r="E543" s="124"/>
      <c r="F543" s="124"/>
      <c r="G543" s="124"/>
      <c r="H543" s="124"/>
    </row>
    <row r="544" spans="1:8">
      <c r="A544" s="124"/>
      <c r="B544" s="124"/>
      <c r="C544" s="124"/>
      <c r="D544" s="124"/>
      <c r="E544" s="124"/>
      <c r="F544" s="124"/>
      <c r="G544" s="124"/>
      <c r="H544" s="124"/>
    </row>
    <row r="545" spans="1:8">
      <c r="A545" s="124"/>
      <c r="B545" s="124"/>
      <c r="C545" s="124"/>
      <c r="D545" s="124"/>
      <c r="E545" s="124"/>
      <c r="F545" s="124"/>
      <c r="G545" s="124"/>
      <c r="H545" s="124"/>
    </row>
    <row r="546" spans="1:8">
      <c r="A546" s="124"/>
      <c r="B546" s="124"/>
      <c r="C546" s="124"/>
      <c r="D546" s="124"/>
      <c r="E546" s="124"/>
      <c r="F546" s="124"/>
      <c r="G546" s="124"/>
      <c r="H546" s="124"/>
    </row>
    <row r="547" spans="1:8">
      <c r="A547" s="124"/>
      <c r="B547" s="124"/>
      <c r="C547" s="124"/>
      <c r="D547" s="124"/>
      <c r="E547" s="124"/>
      <c r="F547" s="124"/>
      <c r="G547" s="124"/>
      <c r="H547" s="124"/>
    </row>
    <row r="548" spans="1:8">
      <c r="A548" s="124"/>
      <c r="B548" s="124"/>
      <c r="C548" s="124"/>
      <c r="D548" s="124"/>
      <c r="E548" s="124"/>
      <c r="F548" s="124"/>
      <c r="G548" s="124"/>
      <c r="H548" s="124"/>
    </row>
    <row r="549" spans="1:8">
      <c r="A549" s="124"/>
      <c r="B549" s="124"/>
      <c r="C549" s="124"/>
      <c r="D549" s="124"/>
      <c r="E549" s="124"/>
      <c r="F549" s="124"/>
      <c r="G549" s="124"/>
      <c r="H549" s="124"/>
    </row>
    <row r="550" spans="1:8">
      <c r="A550" s="124"/>
      <c r="B550" s="124"/>
      <c r="C550" s="124"/>
      <c r="D550" s="124"/>
      <c r="E550" s="124"/>
      <c r="F550" s="124"/>
      <c r="G550" s="124"/>
      <c r="H550" s="124"/>
    </row>
    <row r="551" spans="1:8">
      <c r="A551" s="124"/>
      <c r="B551" s="124"/>
      <c r="C551" s="124"/>
      <c r="D551" s="124"/>
      <c r="E551" s="124"/>
      <c r="F551" s="124"/>
      <c r="G551" s="124"/>
      <c r="H551" s="124"/>
    </row>
    <row r="552" spans="1:8">
      <c r="A552" s="124"/>
      <c r="B552" s="124"/>
      <c r="C552" s="124"/>
      <c r="D552" s="124"/>
      <c r="E552" s="124"/>
      <c r="F552" s="124"/>
      <c r="G552" s="124"/>
      <c r="H552" s="124"/>
    </row>
    <row r="553" spans="1:8">
      <c r="A553" s="124"/>
      <c r="B553" s="124"/>
      <c r="C553" s="124"/>
      <c r="D553" s="124"/>
      <c r="E553" s="124"/>
      <c r="F553" s="124"/>
      <c r="G553" s="124"/>
      <c r="H553" s="124"/>
    </row>
    <row r="554" spans="1:8">
      <c r="A554" s="124"/>
      <c r="B554" s="124"/>
      <c r="C554" s="124"/>
      <c r="D554" s="124"/>
      <c r="E554" s="124"/>
      <c r="F554" s="124"/>
      <c r="G554" s="124"/>
      <c r="H554" s="124"/>
    </row>
    <row r="555" spans="1:8">
      <c r="A555" s="124"/>
      <c r="B555" s="124"/>
      <c r="C555" s="124"/>
      <c r="D555" s="124"/>
      <c r="E555" s="124"/>
      <c r="F555" s="124"/>
      <c r="G555" s="124"/>
      <c r="H555" s="124"/>
    </row>
    <row r="556" spans="1:8">
      <c r="A556" s="124"/>
      <c r="B556" s="124"/>
      <c r="C556" s="124"/>
      <c r="D556" s="124"/>
      <c r="E556" s="124"/>
      <c r="F556" s="124"/>
      <c r="G556" s="124"/>
      <c r="H556" s="124"/>
    </row>
    <row r="557" spans="1:8">
      <c r="A557" s="124"/>
      <c r="B557" s="124"/>
      <c r="C557" s="124"/>
      <c r="D557" s="124"/>
      <c r="E557" s="124"/>
      <c r="F557" s="124"/>
      <c r="G557" s="124"/>
      <c r="H557" s="124"/>
    </row>
    <row r="558" spans="1:8">
      <c r="A558" s="124"/>
      <c r="B558" s="124"/>
      <c r="C558" s="124"/>
      <c r="D558" s="124"/>
      <c r="E558" s="124"/>
      <c r="F558" s="124"/>
      <c r="G558" s="124"/>
      <c r="H558" s="124"/>
    </row>
    <row r="559" spans="1:8">
      <c r="A559" s="124"/>
      <c r="B559" s="124"/>
      <c r="C559" s="124"/>
      <c r="D559" s="124"/>
      <c r="E559" s="124"/>
      <c r="F559" s="124"/>
      <c r="G559" s="124"/>
      <c r="H559" s="124"/>
    </row>
    <row r="560" spans="1:8">
      <c r="A560" s="124"/>
      <c r="B560" s="124"/>
      <c r="C560" s="124"/>
      <c r="D560" s="124"/>
      <c r="E560" s="124"/>
      <c r="F560" s="124"/>
      <c r="G560" s="124"/>
      <c r="H560" s="124"/>
    </row>
    <row r="561" spans="1:8">
      <c r="A561" s="124"/>
      <c r="B561" s="124"/>
      <c r="C561" s="124"/>
      <c r="D561" s="124"/>
      <c r="E561" s="124"/>
      <c r="F561" s="124"/>
      <c r="G561" s="124"/>
      <c r="H561" s="124"/>
    </row>
    <row r="562" spans="1:8">
      <c r="A562" s="124"/>
      <c r="B562" s="124"/>
      <c r="C562" s="124"/>
      <c r="D562" s="124"/>
      <c r="E562" s="124"/>
      <c r="F562" s="124"/>
      <c r="G562" s="124"/>
      <c r="H562" s="124"/>
    </row>
    <row r="563" spans="1:8">
      <c r="A563" s="124"/>
      <c r="B563" s="124"/>
      <c r="C563" s="124"/>
      <c r="D563" s="124"/>
      <c r="E563" s="124"/>
      <c r="F563" s="124"/>
      <c r="G563" s="124"/>
      <c r="H563" s="124"/>
    </row>
    <row r="564" spans="1:8">
      <c r="A564" s="124"/>
      <c r="B564" s="124"/>
      <c r="C564" s="124"/>
      <c r="D564" s="124"/>
      <c r="E564" s="124"/>
      <c r="F564" s="124"/>
      <c r="G564" s="124"/>
      <c r="H564" s="124"/>
    </row>
    <row r="565" spans="1:8">
      <c r="A565" s="124"/>
      <c r="B565" s="124"/>
      <c r="C565" s="124"/>
      <c r="D565" s="124"/>
      <c r="E565" s="124"/>
      <c r="F565" s="124"/>
      <c r="G565" s="124"/>
      <c r="H565" s="124"/>
    </row>
    <row r="566" spans="1:8">
      <c r="A566" s="124"/>
      <c r="B566" s="124"/>
      <c r="C566" s="124"/>
      <c r="D566" s="124"/>
      <c r="E566" s="124"/>
      <c r="F566" s="124"/>
      <c r="G566" s="124"/>
      <c r="H566" s="124"/>
    </row>
    <row r="567" spans="1:8">
      <c r="A567" s="124"/>
      <c r="B567" s="124"/>
      <c r="C567" s="124"/>
      <c r="D567" s="124"/>
      <c r="E567" s="124"/>
      <c r="F567" s="124"/>
      <c r="G567" s="124"/>
      <c r="H567" s="124"/>
    </row>
    <row r="568" spans="1:8">
      <c r="A568" s="124"/>
      <c r="B568" s="124"/>
      <c r="C568" s="124"/>
      <c r="D568" s="124"/>
      <c r="E568" s="124"/>
      <c r="F568" s="124"/>
      <c r="G568" s="124"/>
      <c r="H568" s="124"/>
    </row>
    <row r="569" spans="1:8">
      <c r="A569" s="124"/>
      <c r="B569" s="124"/>
      <c r="C569" s="124"/>
      <c r="D569" s="124"/>
      <c r="E569" s="124"/>
      <c r="F569" s="124"/>
      <c r="G569" s="124"/>
      <c r="H569" s="124"/>
    </row>
    <row r="570" spans="1:8">
      <c r="A570" s="124"/>
      <c r="B570" s="124"/>
      <c r="C570" s="124"/>
      <c r="D570" s="124"/>
      <c r="E570" s="124"/>
      <c r="F570" s="124"/>
      <c r="G570" s="124"/>
      <c r="H570" s="124"/>
    </row>
    <row r="571" spans="1:8">
      <c r="A571" s="124"/>
      <c r="B571" s="124"/>
      <c r="C571" s="124"/>
      <c r="D571" s="124"/>
      <c r="E571" s="124"/>
      <c r="F571" s="124"/>
      <c r="G571" s="124"/>
      <c r="H571" s="124"/>
    </row>
    <row r="572" spans="1:8">
      <c r="A572" s="124"/>
      <c r="B572" s="124"/>
      <c r="C572" s="124"/>
      <c r="D572" s="124"/>
      <c r="E572" s="124"/>
      <c r="F572" s="124"/>
      <c r="G572" s="124"/>
      <c r="H572" s="124"/>
    </row>
    <row r="573" spans="1:8">
      <c r="A573" s="124"/>
      <c r="B573" s="124"/>
      <c r="C573" s="124"/>
      <c r="D573" s="124"/>
      <c r="E573" s="124"/>
      <c r="F573" s="124"/>
      <c r="G573" s="124"/>
      <c r="H573" s="124"/>
    </row>
    <row r="574" spans="1:8">
      <c r="A574" s="124"/>
      <c r="B574" s="124"/>
      <c r="C574" s="124"/>
      <c r="D574" s="124"/>
      <c r="E574" s="124"/>
      <c r="F574" s="124"/>
      <c r="G574" s="124"/>
      <c r="H574" s="124"/>
    </row>
    <row r="575" spans="1:8">
      <c r="A575" s="124"/>
      <c r="B575" s="124"/>
      <c r="C575" s="124"/>
      <c r="D575" s="124"/>
      <c r="E575" s="124"/>
      <c r="F575" s="124"/>
      <c r="G575" s="124"/>
      <c r="H575" s="124"/>
    </row>
    <row r="576" spans="1:8">
      <c r="A576" s="124"/>
      <c r="B576" s="124"/>
      <c r="C576" s="124"/>
      <c r="D576" s="124"/>
      <c r="E576" s="124"/>
      <c r="F576" s="124"/>
      <c r="G576" s="124"/>
      <c r="H576" s="124"/>
    </row>
    <row r="577" spans="1:8">
      <c r="A577" s="124"/>
      <c r="B577" s="124"/>
      <c r="C577" s="124"/>
      <c r="D577" s="124"/>
      <c r="E577" s="124"/>
      <c r="F577" s="124"/>
      <c r="G577" s="124"/>
      <c r="H577" s="124"/>
    </row>
    <row r="578" spans="1:8">
      <c r="A578" s="124"/>
      <c r="B578" s="124"/>
      <c r="C578" s="124"/>
      <c r="D578" s="124"/>
      <c r="E578" s="124"/>
      <c r="F578" s="124"/>
      <c r="G578" s="124"/>
      <c r="H578" s="124"/>
    </row>
  </sheetData>
  <mergeCells count="53">
    <mergeCell ref="A52:C52"/>
    <mergeCell ref="B33:C33"/>
    <mergeCell ref="D33:E33"/>
    <mergeCell ref="F33:G33"/>
    <mergeCell ref="A37:E37"/>
    <mergeCell ref="A38:E38"/>
    <mergeCell ref="A41:A42"/>
    <mergeCell ref="B41:C41"/>
    <mergeCell ref="D41:E41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A20:H20"/>
    <mergeCell ref="A22:G22"/>
    <mergeCell ref="A23:G23"/>
    <mergeCell ref="A24:G24"/>
    <mergeCell ref="A25:G25"/>
    <mergeCell ref="A27:A28"/>
    <mergeCell ref="B27:C28"/>
    <mergeCell ref="D27:E28"/>
    <mergeCell ref="F27:G28"/>
    <mergeCell ref="H27:H28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A5:H5"/>
    <mergeCell ref="A6:G6"/>
    <mergeCell ref="A7:G7"/>
    <mergeCell ref="A8:G8"/>
    <mergeCell ref="A9:G9"/>
    <mergeCell ref="A13:A14"/>
    <mergeCell ref="B13:C14"/>
    <mergeCell ref="D13:E14"/>
    <mergeCell ref="F13:G14"/>
    <mergeCell ref="H13:H14"/>
  </mergeCells>
  <printOptions horizontalCentered="1" verticalCentered="1"/>
  <pageMargins left="0.62992125984251968" right="0.78740157480314965" top="0.39370078740157483" bottom="0.98425196850393704" header="0" footer="0"/>
  <pageSetup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20"/>
  <sheetViews>
    <sheetView showRuler="0" view="pageBreakPreview" topLeftCell="A4" zoomScaleNormal="100" zoomScaleSheetLayoutView="100" workbookViewId="0">
      <selection activeCell="C78" sqref="C78"/>
    </sheetView>
  </sheetViews>
  <sheetFormatPr baseColWidth="10" defaultRowHeight="12.75"/>
  <cols>
    <col min="1" max="1" width="5" style="144" bestFit="1" customWidth="1"/>
    <col min="2" max="2" width="30.85546875" style="144" customWidth="1"/>
    <col min="3" max="3" width="44.5703125" style="144" customWidth="1"/>
    <col min="4" max="6" width="12.7109375" style="144" customWidth="1"/>
    <col min="7" max="7" width="2.140625" style="144" customWidth="1"/>
    <col min="8" max="9" width="11.42578125" style="144"/>
    <col min="10" max="10" width="31.85546875" style="144" customWidth="1"/>
    <col min="11" max="11" width="68" style="144" customWidth="1"/>
    <col min="12" max="16384" width="11.42578125" style="144"/>
  </cols>
  <sheetData>
    <row r="1" spans="1:11" ht="15.75">
      <c r="A1" s="7"/>
      <c r="B1" s="7"/>
      <c r="C1" s="7"/>
      <c r="D1" s="7"/>
      <c r="E1" s="7"/>
      <c r="F1" s="246"/>
      <c r="G1" s="366"/>
      <c r="H1" s="366"/>
      <c r="I1" s="366"/>
      <c r="J1" s="366"/>
      <c r="K1" s="147"/>
    </row>
    <row r="2" spans="1:11" ht="15.75">
      <c r="A2" s="7" t="s">
        <v>1</v>
      </c>
      <c r="B2" s="7"/>
      <c r="C2" s="7"/>
      <c r="D2" s="7"/>
      <c r="E2" s="7"/>
      <c r="F2" s="246"/>
      <c r="G2" s="366"/>
      <c r="H2" s="366"/>
      <c r="I2" s="366"/>
      <c r="J2" s="366"/>
      <c r="K2" s="147"/>
    </row>
    <row r="3" spans="1:11" ht="15.75">
      <c r="A3" s="7" t="s">
        <v>2</v>
      </c>
      <c r="B3" s="7"/>
      <c r="C3" s="7"/>
      <c r="D3" s="7"/>
      <c r="E3" s="7"/>
      <c r="F3" s="246"/>
      <c r="G3" s="366"/>
      <c r="H3" s="366"/>
      <c r="I3" s="366"/>
      <c r="J3" s="366"/>
      <c r="K3" s="147"/>
    </row>
    <row r="4" spans="1:11" ht="15.75">
      <c r="A4" s="7"/>
      <c r="B4" s="7"/>
      <c r="C4" s="7"/>
      <c r="D4" s="7"/>
      <c r="E4" s="7"/>
      <c r="F4" s="246"/>
      <c r="G4" s="366"/>
      <c r="H4" s="366"/>
      <c r="I4" s="366"/>
      <c r="J4" s="366"/>
      <c r="K4" s="147"/>
    </row>
    <row r="5" spans="1:11" ht="15.75">
      <c r="A5" s="56"/>
      <c r="B5" s="152"/>
      <c r="C5" s="152"/>
      <c r="D5" s="152"/>
      <c r="E5" s="152"/>
      <c r="F5" s="152"/>
      <c r="G5" s="366"/>
      <c r="H5" s="366"/>
      <c r="I5" s="366"/>
      <c r="J5" s="366"/>
      <c r="K5" s="147"/>
    </row>
    <row r="6" spans="1:11" ht="15.75">
      <c r="A6" s="151" t="s">
        <v>131</v>
      </c>
      <c r="B6" s="151"/>
      <c r="C6" s="151"/>
      <c r="D6" s="151"/>
      <c r="E6" s="151"/>
      <c r="F6" s="151"/>
      <c r="G6" s="147"/>
      <c r="H6" s="147"/>
      <c r="I6" s="147"/>
      <c r="J6" s="147"/>
      <c r="K6" s="147"/>
    </row>
    <row r="7" spans="1:11">
      <c r="A7" s="367" t="s">
        <v>132</v>
      </c>
      <c r="B7" s="367"/>
      <c r="C7" s="367"/>
      <c r="D7" s="367"/>
      <c r="E7" s="367"/>
      <c r="F7" s="367"/>
      <c r="G7" s="147"/>
      <c r="H7" s="147"/>
      <c r="I7" s="147"/>
      <c r="J7" s="147"/>
      <c r="K7" s="147"/>
    </row>
    <row r="8" spans="1:11">
      <c r="A8" s="367" t="s">
        <v>73</v>
      </c>
      <c r="B8" s="367"/>
      <c r="C8" s="367"/>
      <c r="D8" s="367"/>
      <c r="E8" s="367"/>
      <c r="F8" s="367"/>
      <c r="G8" s="147"/>
      <c r="H8" s="147"/>
      <c r="I8" s="147"/>
      <c r="J8" s="147"/>
      <c r="K8" s="147"/>
    </row>
    <row r="9" spans="1:11">
      <c r="A9" s="367" t="s">
        <v>133</v>
      </c>
      <c r="B9" s="213"/>
      <c r="C9" s="213"/>
      <c r="D9" s="213"/>
      <c r="E9" s="213"/>
      <c r="F9" s="213"/>
      <c r="G9" s="147"/>
      <c r="H9" s="147"/>
      <c r="I9" s="147"/>
      <c r="J9" s="147"/>
      <c r="K9" s="147"/>
    </row>
    <row r="10" spans="1:11">
      <c r="A10" s="246"/>
      <c r="B10" s="246"/>
      <c r="C10" s="246"/>
      <c r="D10" s="246"/>
      <c r="E10" s="246"/>
      <c r="F10" s="246"/>
      <c r="G10" s="147"/>
      <c r="H10" s="147"/>
      <c r="I10" s="147"/>
      <c r="J10" s="147"/>
      <c r="K10" s="147"/>
    </row>
    <row r="11" spans="1:11">
      <c r="A11" s="56"/>
      <c r="B11" s="296" t="s">
        <v>134</v>
      </c>
      <c r="C11" s="296"/>
      <c r="D11" s="296"/>
      <c r="E11" s="296"/>
      <c r="F11" s="296"/>
      <c r="G11" s="296"/>
      <c r="H11" s="297"/>
      <c r="I11" s="297"/>
      <c r="J11" s="297"/>
      <c r="K11" s="297"/>
    </row>
    <row r="12" spans="1:11" ht="15.75">
      <c r="A12" s="151"/>
      <c r="B12" s="151"/>
      <c r="C12" s="151"/>
      <c r="D12" s="151"/>
      <c r="E12" s="151"/>
      <c r="F12" s="151"/>
      <c r="G12" s="147"/>
      <c r="H12" s="147"/>
      <c r="I12" s="147"/>
      <c r="J12" s="147"/>
      <c r="K12" s="147"/>
    </row>
    <row r="13" spans="1:11">
      <c r="A13" s="56"/>
      <c r="B13" s="56"/>
      <c r="C13" s="56"/>
      <c r="D13" s="56"/>
      <c r="E13" s="56"/>
      <c r="F13" s="368"/>
      <c r="G13" s="147"/>
      <c r="H13" s="147"/>
      <c r="I13" s="147"/>
      <c r="J13" s="147"/>
      <c r="K13" s="147"/>
    </row>
    <row r="14" spans="1:11">
      <c r="A14" s="369" t="str">
        <f>+[1]Listafuente!A1</f>
        <v>FECHA DE INSPECCIÓN:  09 de febrero 2015</v>
      </c>
      <c r="B14" s="369"/>
      <c r="C14" s="370"/>
      <c r="D14" s="371" t="s">
        <v>135</v>
      </c>
      <c r="E14" s="372" t="s">
        <v>136</v>
      </c>
      <c r="F14" s="373" t="s">
        <v>137</v>
      </c>
      <c r="G14" s="147"/>
      <c r="H14" s="147"/>
      <c r="I14" s="147"/>
    </row>
    <row r="15" spans="1:11">
      <c r="A15" s="374" t="s">
        <v>10</v>
      </c>
      <c r="B15" s="375" t="s">
        <v>138</v>
      </c>
      <c r="C15" s="375" t="s">
        <v>139</v>
      </c>
      <c r="D15" s="376" t="s">
        <v>140</v>
      </c>
      <c r="E15" s="376" t="s">
        <v>140</v>
      </c>
      <c r="F15" s="376" t="s">
        <v>140</v>
      </c>
      <c r="G15" s="147"/>
      <c r="H15" s="147"/>
      <c r="I15" s="147"/>
    </row>
    <row r="16" spans="1:11" ht="15" customHeight="1">
      <c r="A16" s="377">
        <v>1</v>
      </c>
      <c r="B16" s="120" t="s">
        <v>18</v>
      </c>
      <c r="C16" s="91" t="s">
        <v>141</v>
      </c>
      <c r="D16" s="378">
        <v>21.49</v>
      </c>
      <c r="E16" s="378">
        <v>19.989999999999998</v>
      </c>
      <c r="F16" s="378">
        <v>18.989999999999998</v>
      </c>
      <c r="G16" s="147"/>
      <c r="H16" s="147"/>
      <c r="I16" s="147"/>
    </row>
    <row r="17" spans="1:9" s="380" customFormat="1" ht="15" customHeight="1">
      <c r="A17" s="377">
        <f>A16+1</f>
        <v>2</v>
      </c>
      <c r="B17" s="120" t="s">
        <v>39</v>
      </c>
      <c r="C17" s="91" t="s">
        <v>142</v>
      </c>
      <c r="D17" s="378">
        <v>22.19</v>
      </c>
      <c r="E17" s="378">
        <v>20.79</v>
      </c>
      <c r="F17" s="378">
        <v>19.79</v>
      </c>
      <c r="G17" s="147"/>
      <c r="H17" s="379"/>
      <c r="I17" s="379"/>
    </row>
    <row r="18" spans="1:9" s="380" customFormat="1" ht="15" customHeight="1">
      <c r="A18" s="377">
        <v>3</v>
      </c>
      <c r="B18" s="120" t="s">
        <v>55</v>
      </c>
      <c r="C18" s="91" t="s">
        <v>143</v>
      </c>
      <c r="D18" s="378">
        <v>22.19</v>
      </c>
      <c r="E18" s="378">
        <v>20.69</v>
      </c>
      <c r="F18" s="378">
        <v>19.690000000000001</v>
      </c>
      <c r="G18" s="147"/>
      <c r="H18" s="379"/>
      <c r="I18" s="379"/>
    </row>
    <row r="19" spans="1:9" s="380" customFormat="1" ht="15" customHeight="1">
      <c r="A19" s="377">
        <v>4</v>
      </c>
      <c r="B19" s="120" t="s">
        <v>56</v>
      </c>
      <c r="C19" s="91" t="s">
        <v>144</v>
      </c>
      <c r="D19" s="378">
        <v>22.39</v>
      </c>
      <c r="E19" s="378">
        <v>20.89</v>
      </c>
      <c r="F19" s="378">
        <v>19.89</v>
      </c>
      <c r="G19" s="147"/>
      <c r="H19" s="379"/>
      <c r="I19" s="379"/>
    </row>
    <row r="20" spans="1:9" s="380" customFormat="1" ht="15" customHeight="1">
      <c r="A20" s="377">
        <v>5</v>
      </c>
      <c r="B20" s="381" t="s">
        <v>145</v>
      </c>
      <c r="C20" s="91" t="s">
        <v>146</v>
      </c>
      <c r="D20" s="378">
        <v>22.39</v>
      </c>
      <c r="E20" s="378">
        <v>20.89</v>
      </c>
      <c r="F20" s="378">
        <v>19.89</v>
      </c>
      <c r="G20" s="147"/>
      <c r="H20" s="379"/>
      <c r="I20" s="379"/>
    </row>
    <row r="21" spans="1:9" s="380" customFormat="1" ht="15" customHeight="1">
      <c r="A21" s="377">
        <v>6</v>
      </c>
      <c r="B21" s="53" t="s">
        <v>147</v>
      </c>
      <c r="C21" s="91" t="s">
        <v>148</v>
      </c>
      <c r="D21" s="378">
        <v>22.39</v>
      </c>
      <c r="E21" s="378">
        <v>20.89</v>
      </c>
      <c r="F21" s="378">
        <v>19.89</v>
      </c>
      <c r="G21" s="147"/>
      <c r="H21" s="379"/>
      <c r="I21" s="379"/>
    </row>
    <row r="22" spans="1:9" s="380" customFormat="1" ht="15" customHeight="1">
      <c r="A22" s="377">
        <v>7</v>
      </c>
      <c r="B22" s="120" t="s">
        <v>23</v>
      </c>
      <c r="C22" s="91" t="s">
        <v>149</v>
      </c>
      <c r="D22" s="378">
        <v>22.39</v>
      </c>
      <c r="E22" s="378">
        <v>20.89</v>
      </c>
      <c r="F22" s="378">
        <v>19.89</v>
      </c>
      <c r="G22" s="147"/>
      <c r="H22" s="379"/>
      <c r="I22" s="379"/>
    </row>
    <row r="23" spans="1:9" s="380" customFormat="1" ht="15" customHeight="1">
      <c r="A23" s="377">
        <f>A22+1</f>
        <v>8</v>
      </c>
      <c r="B23" s="381" t="s">
        <v>24</v>
      </c>
      <c r="C23" s="91" t="s">
        <v>150</v>
      </c>
      <c r="D23" s="378">
        <v>22.45</v>
      </c>
      <c r="E23" s="378">
        <v>20.95</v>
      </c>
      <c r="F23" s="378">
        <v>21.99</v>
      </c>
      <c r="G23" s="147"/>
      <c r="H23" s="379"/>
      <c r="I23" s="379"/>
    </row>
    <row r="24" spans="1:9" s="380" customFormat="1" ht="15" customHeight="1">
      <c r="A24" s="377">
        <v>9</v>
      </c>
      <c r="B24" s="53" t="s">
        <v>151</v>
      </c>
      <c r="C24" s="91" t="s">
        <v>152</v>
      </c>
      <c r="D24" s="378">
        <v>22.45</v>
      </c>
      <c r="E24" s="378">
        <v>20.99</v>
      </c>
      <c r="F24" s="378">
        <v>19.989999999999998</v>
      </c>
      <c r="G24" s="147"/>
      <c r="H24" s="379"/>
      <c r="I24" s="379"/>
    </row>
    <row r="25" spans="1:9" s="380" customFormat="1" ht="15" customHeight="1">
      <c r="A25" s="377">
        <f>A24+1</f>
        <v>10</v>
      </c>
      <c r="B25" s="381" t="s">
        <v>153</v>
      </c>
      <c r="C25" s="91" t="s">
        <v>154</v>
      </c>
      <c r="D25" s="378">
        <v>22.45</v>
      </c>
      <c r="E25" s="378">
        <v>20.99</v>
      </c>
      <c r="F25" s="378">
        <v>19.989999999999998</v>
      </c>
      <c r="G25" s="147"/>
      <c r="H25" s="379"/>
      <c r="I25" s="379"/>
    </row>
    <row r="26" spans="1:9" s="380" customFormat="1" ht="15" customHeight="1">
      <c r="A26" s="377">
        <v>11</v>
      </c>
      <c r="B26" s="53" t="s">
        <v>155</v>
      </c>
      <c r="C26" s="91" t="s">
        <v>156</v>
      </c>
      <c r="D26" s="378">
        <v>22.45</v>
      </c>
      <c r="E26" s="378">
        <v>20.95</v>
      </c>
      <c r="F26" s="378">
        <v>19.95</v>
      </c>
      <c r="G26" s="147"/>
      <c r="H26" s="379"/>
      <c r="I26" s="379"/>
    </row>
    <row r="27" spans="1:9" s="380" customFormat="1" ht="15" customHeight="1">
      <c r="A27" s="377">
        <v>12</v>
      </c>
      <c r="B27" s="120" t="s">
        <v>157</v>
      </c>
      <c r="C27" s="91" t="s">
        <v>158</v>
      </c>
      <c r="D27" s="378">
        <v>22.45</v>
      </c>
      <c r="E27" s="378">
        <v>20.95</v>
      </c>
      <c r="F27" s="378">
        <v>19.899999999999999</v>
      </c>
      <c r="G27" s="147"/>
      <c r="H27" s="379"/>
      <c r="I27" s="379"/>
    </row>
    <row r="28" spans="1:9" s="380" customFormat="1" ht="15" customHeight="1">
      <c r="A28" s="377">
        <v>13</v>
      </c>
      <c r="B28" s="381" t="s">
        <v>159</v>
      </c>
      <c r="C28" s="91" t="s">
        <v>160</v>
      </c>
      <c r="D28" s="378">
        <v>22.45</v>
      </c>
      <c r="E28" s="378">
        <v>20.95</v>
      </c>
      <c r="F28" s="378">
        <v>19.899999999999999</v>
      </c>
      <c r="G28" s="147"/>
      <c r="H28" s="379"/>
      <c r="I28" s="379"/>
    </row>
    <row r="29" spans="1:9" s="380" customFormat="1" ht="15" customHeight="1">
      <c r="A29" s="377">
        <f>A28+1</f>
        <v>14</v>
      </c>
      <c r="B29" s="53" t="s">
        <v>63</v>
      </c>
      <c r="C29" s="91" t="s">
        <v>161</v>
      </c>
      <c r="D29" s="378">
        <v>22.45</v>
      </c>
      <c r="E29" s="378">
        <v>20.95</v>
      </c>
      <c r="F29" s="378">
        <v>19.899999999999999</v>
      </c>
      <c r="G29" s="147"/>
      <c r="H29" s="379"/>
      <c r="I29" s="379"/>
    </row>
    <row r="30" spans="1:9" s="380" customFormat="1" ht="15" customHeight="1">
      <c r="A30" s="377">
        <v>15</v>
      </c>
      <c r="B30" s="381" t="s">
        <v>162</v>
      </c>
      <c r="C30" s="91" t="s">
        <v>163</v>
      </c>
      <c r="D30" s="378">
        <v>22.45</v>
      </c>
      <c r="E30" s="378">
        <v>20.95</v>
      </c>
      <c r="F30" s="378">
        <v>19.850000000000001</v>
      </c>
      <c r="G30" s="147"/>
      <c r="H30" s="379"/>
      <c r="I30" s="379"/>
    </row>
    <row r="31" spans="1:9" s="380" customFormat="1" ht="15" customHeight="1">
      <c r="A31" s="377">
        <f>A30+1</f>
        <v>16</v>
      </c>
      <c r="B31" s="53" t="s">
        <v>64</v>
      </c>
      <c r="C31" s="91" t="s">
        <v>164</v>
      </c>
      <c r="D31" s="378">
        <v>22.47</v>
      </c>
      <c r="E31" s="378">
        <v>20.97</v>
      </c>
      <c r="F31" s="378">
        <v>19.97</v>
      </c>
      <c r="G31" s="147"/>
      <c r="H31" s="379"/>
      <c r="I31" s="379"/>
    </row>
    <row r="32" spans="1:9" s="380" customFormat="1" ht="15" customHeight="1">
      <c r="A32" s="377">
        <v>17</v>
      </c>
      <c r="B32" s="53" t="s">
        <v>29</v>
      </c>
      <c r="C32" s="91" t="s">
        <v>165</v>
      </c>
      <c r="D32" s="378">
        <v>22.48</v>
      </c>
      <c r="E32" s="378">
        <v>20.98</v>
      </c>
      <c r="F32" s="378">
        <v>19.989999999999998</v>
      </c>
      <c r="G32" s="147"/>
      <c r="H32" s="379"/>
      <c r="I32" s="379"/>
    </row>
    <row r="33" spans="1:14" s="380" customFormat="1" ht="15" customHeight="1">
      <c r="A33" s="377">
        <f>A32+1</f>
        <v>18</v>
      </c>
      <c r="B33" s="53" t="s">
        <v>166</v>
      </c>
      <c r="C33" s="91" t="s">
        <v>167</v>
      </c>
      <c r="D33" s="378">
        <v>22.49</v>
      </c>
      <c r="E33" s="378">
        <v>20.99</v>
      </c>
      <c r="F33" s="378" t="s">
        <v>168</v>
      </c>
      <c r="G33" s="147"/>
      <c r="H33" s="379"/>
      <c r="I33" s="379"/>
    </row>
    <row r="34" spans="1:14" s="380" customFormat="1" ht="15" customHeight="1">
      <c r="A34" s="377">
        <v>19</v>
      </c>
      <c r="B34" s="60" t="s">
        <v>169</v>
      </c>
      <c r="C34" s="91" t="s">
        <v>170</v>
      </c>
      <c r="D34" s="378">
        <v>22.49</v>
      </c>
      <c r="E34" s="378">
        <v>20.99</v>
      </c>
      <c r="F34" s="378" t="s">
        <v>171</v>
      </c>
      <c r="G34" s="147"/>
      <c r="H34" s="379"/>
      <c r="I34" s="379"/>
    </row>
    <row r="35" spans="1:14" s="380" customFormat="1" ht="15" customHeight="1">
      <c r="A35" s="377">
        <f>A34+1</f>
        <v>20</v>
      </c>
      <c r="B35" s="120" t="s">
        <v>36</v>
      </c>
      <c r="C35" s="91" t="s">
        <v>172</v>
      </c>
      <c r="D35" s="378">
        <v>22.49</v>
      </c>
      <c r="E35" s="378">
        <v>20.99</v>
      </c>
      <c r="F35" s="378" t="s">
        <v>168</v>
      </c>
      <c r="G35" s="147"/>
      <c r="H35" s="379"/>
      <c r="I35" s="379"/>
    </row>
    <row r="36" spans="1:14" s="380" customFormat="1" ht="15" customHeight="1">
      <c r="A36" s="377">
        <v>21</v>
      </c>
      <c r="B36" s="120" t="s">
        <v>57</v>
      </c>
      <c r="C36" s="91" t="s">
        <v>173</v>
      </c>
      <c r="D36" s="378">
        <v>22.49</v>
      </c>
      <c r="E36" s="378">
        <v>20.99</v>
      </c>
      <c r="F36" s="378" t="s">
        <v>128</v>
      </c>
      <c r="G36" s="147"/>
      <c r="H36" s="379"/>
      <c r="I36" s="379"/>
      <c r="J36" s="144"/>
      <c r="K36" s="144"/>
      <c r="L36" s="144"/>
      <c r="M36" s="144"/>
      <c r="N36" s="144"/>
    </row>
    <row r="37" spans="1:14" ht="15" customHeight="1">
      <c r="A37" s="377">
        <f>A36+1</f>
        <v>22</v>
      </c>
      <c r="B37" s="120" t="s">
        <v>174</v>
      </c>
      <c r="C37" s="91" t="s">
        <v>175</v>
      </c>
      <c r="D37" s="378">
        <v>22.49</v>
      </c>
      <c r="E37" s="378">
        <v>20.99</v>
      </c>
      <c r="F37" s="378">
        <v>19.989999999999998</v>
      </c>
      <c r="G37" s="147"/>
      <c r="H37" s="147"/>
      <c r="I37" s="147"/>
    </row>
    <row r="38" spans="1:14" ht="15" customHeight="1">
      <c r="A38" s="377">
        <v>23</v>
      </c>
      <c r="B38" s="53" t="s">
        <v>176</v>
      </c>
      <c r="C38" s="91" t="s">
        <v>177</v>
      </c>
      <c r="D38" s="378">
        <v>22.49</v>
      </c>
      <c r="E38" s="378">
        <v>20.99</v>
      </c>
      <c r="F38" s="378">
        <v>19.989999999999998</v>
      </c>
      <c r="G38" s="147"/>
      <c r="H38" s="147"/>
      <c r="I38" s="147"/>
    </row>
    <row r="39" spans="1:14" ht="15" customHeight="1">
      <c r="A39" s="377">
        <f>A38+1</f>
        <v>24</v>
      </c>
      <c r="B39" s="53" t="s">
        <v>178</v>
      </c>
      <c r="C39" s="91" t="s">
        <v>179</v>
      </c>
      <c r="D39" s="378">
        <v>22.49</v>
      </c>
      <c r="E39" s="378">
        <v>20.99</v>
      </c>
      <c r="F39" s="378">
        <v>19.989999999999998</v>
      </c>
      <c r="G39" s="147"/>
      <c r="H39" s="147"/>
      <c r="I39" s="147"/>
    </row>
    <row r="40" spans="1:14" ht="15" customHeight="1">
      <c r="A40" s="377">
        <v>25</v>
      </c>
      <c r="B40" s="381" t="s">
        <v>21</v>
      </c>
      <c r="C40" s="91" t="s">
        <v>180</v>
      </c>
      <c r="D40" s="378">
        <v>22.49</v>
      </c>
      <c r="E40" s="378">
        <v>20.99</v>
      </c>
      <c r="F40" s="378">
        <v>19.989999999999998</v>
      </c>
      <c r="G40" s="147"/>
      <c r="H40" s="147"/>
      <c r="I40" s="147"/>
    </row>
    <row r="41" spans="1:14">
      <c r="A41" s="56"/>
      <c r="B41" s="56"/>
      <c r="C41" s="63"/>
      <c r="D41" s="349"/>
      <c r="E41" s="349"/>
      <c r="F41" s="349"/>
      <c r="G41" s="142"/>
      <c r="H41" s="142"/>
      <c r="I41" s="147"/>
    </row>
    <row r="42" spans="1:14">
      <c r="A42" s="56"/>
      <c r="B42" s="56" t="s">
        <v>181</v>
      </c>
      <c r="C42" s="56"/>
      <c r="D42" s="56"/>
      <c r="E42" s="56"/>
      <c r="F42" s="56"/>
      <c r="G42" s="142"/>
      <c r="H42" s="142"/>
      <c r="I42" s="147"/>
    </row>
    <row r="43" spans="1:14">
      <c r="A43" s="246"/>
      <c r="B43" s="246"/>
      <c r="C43" s="246"/>
      <c r="D43" s="246"/>
      <c r="E43" s="246"/>
      <c r="F43" s="246"/>
      <c r="G43" s="147"/>
      <c r="H43" s="142"/>
      <c r="I43" s="147"/>
    </row>
    <row r="44" spans="1:14">
      <c r="A44" s="246"/>
      <c r="B44" s="246"/>
      <c r="C44" s="246"/>
      <c r="D44" s="246"/>
      <c r="E44" s="246"/>
      <c r="F44" s="246"/>
      <c r="G44" s="147"/>
      <c r="H44" s="142"/>
      <c r="I44" s="147"/>
    </row>
    <row r="45" spans="1:14">
      <c r="G45" s="147"/>
      <c r="H45" s="142"/>
      <c r="I45" s="147"/>
    </row>
    <row r="46" spans="1:14">
      <c r="G46" s="147"/>
      <c r="H46" s="142"/>
      <c r="I46" s="147"/>
    </row>
    <row r="47" spans="1:14">
      <c r="G47" s="147"/>
      <c r="H47" s="142"/>
      <c r="I47" s="147"/>
    </row>
    <row r="48" spans="1:14">
      <c r="G48" s="147"/>
      <c r="H48" s="142"/>
      <c r="I48" s="147"/>
    </row>
    <row r="49" spans="7:9">
      <c r="G49" s="147"/>
      <c r="H49" s="142"/>
      <c r="I49" s="147"/>
    </row>
    <row r="50" spans="7:9">
      <c r="H50" s="244"/>
    </row>
    <row r="51" spans="7:9">
      <c r="H51" s="244"/>
    </row>
    <row r="52" spans="7:9">
      <c r="H52" s="244"/>
    </row>
    <row r="53" spans="7:9">
      <c r="H53" s="244"/>
    </row>
    <row r="54" spans="7:9">
      <c r="H54" s="244"/>
    </row>
    <row r="55" spans="7:9">
      <c r="H55" s="244"/>
    </row>
    <row r="56" spans="7:9">
      <c r="H56" s="244"/>
    </row>
    <row r="57" spans="7:9">
      <c r="H57" s="244"/>
    </row>
    <row r="58" spans="7:9">
      <c r="H58" s="244"/>
    </row>
    <row r="59" spans="7:9">
      <c r="H59" s="244"/>
    </row>
    <row r="60" spans="7:9">
      <c r="H60" s="244"/>
    </row>
    <row r="61" spans="7:9">
      <c r="H61" s="244"/>
    </row>
    <row r="62" spans="7:9">
      <c r="H62" s="244"/>
    </row>
    <row r="63" spans="7:9">
      <c r="H63" s="244"/>
    </row>
    <row r="64" spans="7:9">
      <c r="H64" s="244"/>
    </row>
    <row r="65" spans="1:8">
      <c r="A65" s="244"/>
      <c r="B65" s="244"/>
      <c r="C65" s="244"/>
      <c r="D65" s="244"/>
      <c r="E65" s="244"/>
      <c r="F65" s="244"/>
      <c r="G65" s="244"/>
      <c r="H65" s="244"/>
    </row>
    <row r="66" spans="1:8">
      <c r="A66" s="244"/>
      <c r="B66" s="244"/>
      <c r="C66" s="244"/>
      <c r="D66" s="244"/>
      <c r="E66" s="244"/>
      <c r="F66" s="244"/>
      <c r="G66" s="244"/>
      <c r="H66" s="244"/>
    </row>
    <row r="67" spans="1:8">
      <c r="A67" s="244"/>
      <c r="B67" s="244"/>
      <c r="C67" s="244"/>
      <c r="D67" s="244"/>
      <c r="E67" s="244"/>
      <c r="F67" s="244"/>
      <c r="G67" s="244"/>
      <c r="H67" s="244"/>
    </row>
    <row r="68" spans="1:8">
      <c r="A68" s="244"/>
      <c r="B68" s="244"/>
      <c r="C68" s="244"/>
      <c r="D68" s="244"/>
      <c r="E68" s="244"/>
      <c r="F68" s="244"/>
      <c r="G68" s="244"/>
      <c r="H68" s="244"/>
    </row>
    <row r="69" spans="1:8">
      <c r="A69" s="244"/>
      <c r="B69" s="244"/>
      <c r="C69" s="244"/>
      <c r="D69" s="244"/>
      <c r="E69" s="244"/>
      <c r="F69" s="244"/>
      <c r="G69" s="244"/>
      <c r="H69" s="244"/>
    </row>
    <row r="70" spans="1:8">
      <c r="A70" s="244"/>
      <c r="B70" s="244"/>
      <c r="C70" s="244"/>
      <c r="D70" s="244"/>
      <c r="E70" s="244"/>
      <c r="F70" s="244"/>
      <c r="G70" s="244"/>
      <c r="H70" s="244"/>
    </row>
    <row r="71" spans="1:8">
      <c r="A71" s="244"/>
      <c r="B71" s="244"/>
      <c r="C71" s="244"/>
      <c r="D71" s="244"/>
      <c r="E71" s="244"/>
      <c r="F71" s="244"/>
      <c r="G71" s="244"/>
      <c r="H71" s="244"/>
    </row>
    <row r="72" spans="1:8">
      <c r="A72" s="244"/>
      <c r="B72" s="244"/>
      <c r="C72" s="244"/>
      <c r="D72" s="244"/>
      <c r="E72" s="244"/>
      <c r="F72" s="244"/>
      <c r="G72" s="244"/>
      <c r="H72" s="244"/>
    </row>
    <row r="73" spans="1:8">
      <c r="A73" s="244"/>
      <c r="B73" s="244"/>
      <c r="C73" s="244"/>
      <c r="D73" s="244"/>
      <c r="E73" s="244"/>
      <c r="F73" s="244"/>
      <c r="G73" s="244"/>
      <c r="H73" s="244"/>
    </row>
    <row r="74" spans="1:8">
      <c r="A74" s="244"/>
      <c r="B74" s="244"/>
      <c r="C74" s="244"/>
      <c r="D74" s="244"/>
      <c r="E74" s="244"/>
      <c r="F74" s="244"/>
      <c r="G74" s="244"/>
      <c r="H74" s="244"/>
    </row>
    <row r="75" spans="1:8">
      <c r="A75" s="244"/>
      <c r="B75" s="244"/>
      <c r="C75" s="244"/>
      <c r="D75" s="244"/>
      <c r="E75" s="244"/>
      <c r="F75" s="244"/>
      <c r="G75" s="244"/>
      <c r="H75" s="244"/>
    </row>
    <row r="76" spans="1:8">
      <c r="A76" s="244"/>
      <c r="B76" s="244"/>
      <c r="C76" s="244"/>
      <c r="D76" s="244"/>
      <c r="E76" s="244"/>
      <c r="F76" s="244"/>
      <c r="G76" s="244"/>
      <c r="H76" s="244"/>
    </row>
    <row r="77" spans="1:8">
      <c r="A77" s="244"/>
      <c r="B77" s="244"/>
      <c r="C77" s="244"/>
      <c r="D77" s="244"/>
      <c r="E77" s="244"/>
      <c r="F77" s="244"/>
      <c r="G77" s="244"/>
      <c r="H77" s="244"/>
    </row>
    <row r="78" spans="1:8">
      <c r="A78" s="244"/>
      <c r="B78" s="244"/>
      <c r="C78" s="244"/>
      <c r="D78" s="244"/>
      <c r="E78" s="244"/>
      <c r="F78" s="244"/>
      <c r="G78" s="244"/>
      <c r="H78" s="244"/>
    </row>
    <row r="79" spans="1:8">
      <c r="A79" s="244"/>
      <c r="B79" s="244"/>
      <c r="C79" s="244"/>
      <c r="D79" s="244"/>
      <c r="E79" s="244"/>
      <c r="F79" s="244"/>
      <c r="G79" s="244"/>
      <c r="H79" s="244"/>
    </row>
    <row r="80" spans="1:8">
      <c r="A80" s="244"/>
      <c r="B80" s="244"/>
      <c r="C80" s="244"/>
      <c r="D80" s="244"/>
      <c r="E80" s="244"/>
      <c r="F80" s="244"/>
      <c r="G80" s="244"/>
      <c r="H80" s="244"/>
    </row>
    <row r="81" spans="1:8">
      <c r="A81" s="244"/>
      <c r="B81" s="244"/>
      <c r="C81" s="244"/>
      <c r="D81" s="244"/>
      <c r="E81" s="244"/>
      <c r="F81" s="244"/>
      <c r="G81" s="244"/>
      <c r="H81" s="244"/>
    </row>
    <row r="82" spans="1:8">
      <c r="A82" s="244"/>
      <c r="B82" s="244"/>
      <c r="C82" s="244"/>
      <c r="D82" s="244"/>
      <c r="E82" s="244"/>
      <c r="F82" s="244"/>
      <c r="G82" s="244"/>
      <c r="H82" s="244"/>
    </row>
    <row r="83" spans="1:8">
      <c r="A83" s="244"/>
      <c r="B83" s="244"/>
      <c r="C83" s="244"/>
      <c r="D83" s="244"/>
      <c r="E83" s="244"/>
      <c r="F83" s="244"/>
      <c r="G83" s="244"/>
      <c r="H83" s="244"/>
    </row>
    <row r="84" spans="1:8">
      <c r="A84" s="244"/>
      <c r="B84" s="244"/>
      <c r="C84" s="244"/>
      <c r="D84" s="244"/>
      <c r="E84" s="244"/>
      <c r="F84" s="244"/>
      <c r="G84" s="244"/>
      <c r="H84" s="244"/>
    </row>
    <row r="85" spans="1:8">
      <c r="A85" s="244"/>
      <c r="B85" s="244"/>
      <c r="C85" s="244"/>
      <c r="D85" s="244"/>
      <c r="E85" s="244"/>
      <c r="F85" s="244"/>
      <c r="G85" s="244"/>
      <c r="H85" s="244"/>
    </row>
    <row r="86" spans="1:8">
      <c r="A86" s="244"/>
      <c r="B86" s="244"/>
      <c r="C86" s="244"/>
      <c r="D86" s="244"/>
      <c r="E86" s="244"/>
      <c r="F86" s="244"/>
      <c r="G86" s="244"/>
      <c r="H86" s="244"/>
    </row>
    <row r="87" spans="1:8">
      <c r="A87" s="244"/>
      <c r="B87" s="244"/>
      <c r="C87" s="244"/>
      <c r="D87" s="244"/>
      <c r="E87" s="244"/>
      <c r="F87" s="244"/>
      <c r="G87" s="244"/>
      <c r="H87" s="244"/>
    </row>
    <row r="88" spans="1:8">
      <c r="A88" s="244"/>
      <c r="B88" s="244"/>
      <c r="C88" s="244"/>
      <c r="D88" s="244"/>
      <c r="E88" s="244"/>
      <c r="F88" s="244"/>
      <c r="G88" s="244"/>
      <c r="H88" s="244"/>
    </row>
    <row r="89" spans="1:8">
      <c r="A89" s="244"/>
      <c r="B89" s="244"/>
      <c r="C89" s="244"/>
      <c r="D89" s="244"/>
      <c r="E89" s="244"/>
      <c r="F89" s="244"/>
      <c r="G89" s="244"/>
      <c r="H89" s="244"/>
    </row>
    <row r="90" spans="1:8">
      <c r="A90" s="244"/>
      <c r="B90" s="244"/>
      <c r="C90" s="244"/>
      <c r="D90" s="244"/>
      <c r="E90" s="244"/>
      <c r="F90" s="244"/>
      <c r="G90" s="244"/>
      <c r="H90" s="244"/>
    </row>
    <row r="91" spans="1:8">
      <c r="A91" s="244"/>
      <c r="B91" s="244"/>
      <c r="C91" s="244"/>
      <c r="D91" s="244"/>
      <c r="E91" s="244"/>
      <c r="F91" s="244"/>
      <c r="G91" s="244"/>
      <c r="H91" s="244"/>
    </row>
    <row r="92" spans="1:8">
      <c r="A92" s="244"/>
      <c r="B92" s="244"/>
      <c r="C92" s="244"/>
      <c r="D92" s="244"/>
      <c r="E92" s="244"/>
      <c r="F92" s="244"/>
      <c r="G92" s="244"/>
      <c r="H92" s="244"/>
    </row>
    <row r="93" spans="1:8">
      <c r="A93" s="244"/>
      <c r="B93" s="244"/>
      <c r="C93" s="244"/>
      <c r="D93" s="244"/>
      <c r="E93" s="244"/>
      <c r="F93" s="244"/>
      <c r="G93" s="244"/>
      <c r="H93" s="244"/>
    </row>
    <row r="94" spans="1:8">
      <c r="A94" s="244"/>
      <c r="B94" s="244"/>
      <c r="C94" s="244"/>
      <c r="D94" s="244"/>
      <c r="E94" s="244"/>
      <c r="F94" s="244"/>
      <c r="G94" s="244"/>
      <c r="H94" s="244"/>
    </row>
    <row r="95" spans="1:8">
      <c r="A95" s="244"/>
      <c r="B95" s="244"/>
      <c r="C95" s="244"/>
      <c r="D95" s="244"/>
      <c r="E95" s="244"/>
      <c r="F95" s="244"/>
      <c r="G95" s="244"/>
      <c r="H95" s="244"/>
    </row>
    <row r="96" spans="1:8">
      <c r="A96" s="244"/>
      <c r="B96" s="244"/>
      <c r="C96" s="244"/>
      <c r="D96" s="244"/>
      <c r="E96" s="244"/>
      <c r="F96" s="244"/>
      <c r="G96" s="244"/>
      <c r="H96" s="244"/>
    </row>
    <row r="97" spans="1:8">
      <c r="A97" s="244"/>
      <c r="B97" s="244"/>
      <c r="C97" s="244"/>
      <c r="D97" s="244"/>
      <c r="E97" s="244"/>
      <c r="F97" s="244"/>
      <c r="G97" s="244"/>
      <c r="H97" s="244"/>
    </row>
    <row r="98" spans="1:8">
      <c r="A98" s="244"/>
      <c r="B98" s="244"/>
      <c r="C98" s="244"/>
      <c r="D98" s="244"/>
      <c r="E98" s="244"/>
      <c r="F98" s="244"/>
      <c r="G98" s="244"/>
      <c r="H98" s="244"/>
    </row>
    <row r="99" spans="1:8">
      <c r="A99" s="244"/>
      <c r="B99" s="244"/>
      <c r="C99" s="244"/>
      <c r="D99" s="244"/>
      <c r="E99" s="244"/>
      <c r="F99" s="244"/>
      <c r="G99" s="244"/>
      <c r="H99" s="244"/>
    </row>
    <row r="100" spans="1:8">
      <c r="A100" s="244"/>
      <c r="B100" s="244"/>
      <c r="C100" s="244"/>
      <c r="D100" s="244"/>
      <c r="E100" s="244"/>
      <c r="F100" s="244"/>
      <c r="G100" s="244"/>
      <c r="H100" s="244"/>
    </row>
    <row r="101" spans="1:8">
      <c r="A101" s="244"/>
      <c r="B101" s="244"/>
      <c r="C101" s="244"/>
      <c r="D101" s="244"/>
      <c r="E101" s="244"/>
      <c r="F101" s="244"/>
      <c r="G101" s="244"/>
      <c r="H101" s="244"/>
    </row>
    <row r="102" spans="1:8">
      <c r="A102" s="244"/>
      <c r="B102" s="244"/>
      <c r="C102" s="244"/>
      <c r="D102" s="244"/>
      <c r="E102" s="244"/>
      <c r="F102" s="244"/>
      <c r="G102" s="244"/>
      <c r="H102" s="244"/>
    </row>
    <row r="103" spans="1:8">
      <c r="A103" s="244"/>
      <c r="B103" s="244"/>
      <c r="C103" s="244"/>
      <c r="D103" s="244"/>
      <c r="E103" s="244"/>
      <c r="F103" s="244"/>
      <c r="G103" s="244"/>
      <c r="H103" s="244"/>
    </row>
    <row r="104" spans="1:8">
      <c r="A104" s="244"/>
      <c r="B104" s="244"/>
      <c r="C104" s="244"/>
      <c r="D104" s="244"/>
      <c r="E104" s="244"/>
      <c r="F104" s="244"/>
      <c r="G104" s="244"/>
      <c r="H104" s="244"/>
    </row>
    <row r="105" spans="1:8">
      <c r="A105" s="244"/>
      <c r="B105" s="244"/>
      <c r="C105" s="244"/>
      <c r="D105" s="244"/>
      <c r="E105" s="244"/>
      <c r="F105" s="244"/>
      <c r="G105" s="244"/>
      <c r="H105" s="244"/>
    </row>
    <row r="106" spans="1:8">
      <c r="A106" s="244"/>
      <c r="B106" s="244"/>
      <c r="C106" s="244"/>
      <c r="D106" s="244"/>
      <c r="E106" s="244"/>
      <c r="F106" s="244"/>
      <c r="G106" s="244"/>
      <c r="H106" s="244"/>
    </row>
    <row r="107" spans="1:8">
      <c r="A107" s="244"/>
      <c r="B107" s="244"/>
      <c r="C107" s="244"/>
      <c r="D107" s="244"/>
      <c r="E107" s="244"/>
      <c r="F107" s="244"/>
      <c r="G107" s="244"/>
      <c r="H107" s="244"/>
    </row>
    <row r="108" spans="1:8">
      <c r="A108" s="244"/>
      <c r="B108" s="244"/>
      <c r="C108" s="244"/>
      <c r="D108" s="244"/>
      <c r="E108" s="244"/>
      <c r="F108" s="244"/>
      <c r="G108" s="244"/>
      <c r="H108" s="244"/>
    </row>
    <row r="109" spans="1:8">
      <c r="A109" s="244"/>
      <c r="B109" s="244"/>
      <c r="C109" s="382"/>
      <c r="D109" s="382"/>
      <c r="E109" s="382"/>
      <c r="F109" s="382"/>
      <c r="G109" s="244"/>
      <c r="H109" s="244"/>
    </row>
    <row r="110" spans="1:8">
      <c r="A110" s="244"/>
      <c r="B110" s="244"/>
      <c r="C110" s="382"/>
      <c r="D110" s="382"/>
      <c r="E110" s="382"/>
      <c r="F110" s="382"/>
      <c r="G110" s="244"/>
      <c r="H110" s="244"/>
    </row>
    <row r="111" spans="1:8">
      <c r="A111" s="244"/>
      <c r="B111" s="244"/>
      <c r="C111" s="382"/>
      <c r="D111" s="382"/>
      <c r="E111" s="382"/>
      <c r="F111" s="382"/>
      <c r="G111" s="244"/>
      <c r="H111" s="244"/>
    </row>
    <row r="112" spans="1:8">
      <c r="A112" s="244"/>
      <c r="B112" s="244"/>
      <c r="C112" s="382"/>
      <c r="D112" s="382"/>
      <c r="E112" s="382"/>
      <c r="F112" s="382"/>
      <c r="G112" s="244"/>
      <c r="H112" s="244"/>
    </row>
    <row r="113" spans="1:8">
      <c r="A113" s="244"/>
      <c r="B113" s="244"/>
      <c r="C113" s="382"/>
      <c r="D113" s="382"/>
      <c r="E113" s="382"/>
      <c r="F113" s="382"/>
      <c r="G113" s="244"/>
      <c r="H113" s="244"/>
    </row>
    <row r="114" spans="1:8">
      <c r="A114" s="244"/>
      <c r="B114" s="244"/>
      <c r="C114" s="382"/>
      <c r="D114" s="382"/>
      <c r="E114" s="382"/>
      <c r="F114" s="382"/>
      <c r="G114" s="244"/>
      <c r="H114" s="244"/>
    </row>
    <row r="115" spans="1:8">
      <c r="A115" s="244"/>
      <c r="B115" s="244"/>
      <c r="C115" s="382"/>
      <c r="D115" s="382"/>
      <c r="E115" s="382"/>
      <c r="F115" s="382"/>
      <c r="G115" s="244"/>
      <c r="H115" s="244"/>
    </row>
    <row r="116" spans="1:8">
      <c r="A116" s="244"/>
      <c r="B116" s="244"/>
      <c r="C116" s="382"/>
      <c r="D116" s="382"/>
      <c r="E116" s="382"/>
      <c r="F116" s="382"/>
      <c r="G116" s="244"/>
      <c r="H116" s="244"/>
    </row>
    <row r="117" spans="1:8">
      <c r="A117" s="244"/>
      <c r="B117" s="244"/>
      <c r="C117" s="382"/>
      <c r="D117" s="382"/>
      <c r="E117" s="382"/>
      <c r="F117" s="382"/>
      <c r="G117" s="244"/>
      <c r="H117" s="244"/>
    </row>
    <row r="118" spans="1:8">
      <c r="A118" s="244"/>
      <c r="B118" s="244"/>
      <c r="C118" s="382"/>
      <c r="D118" s="382"/>
      <c r="E118" s="382"/>
      <c r="F118" s="382"/>
      <c r="G118" s="244"/>
      <c r="H118" s="244"/>
    </row>
    <row r="119" spans="1:8">
      <c r="A119" s="244"/>
      <c r="B119" s="244"/>
      <c r="C119" s="382"/>
      <c r="D119" s="382"/>
      <c r="E119" s="382"/>
      <c r="F119" s="382"/>
      <c r="G119" s="244"/>
      <c r="H119" s="244"/>
    </row>
    <row r="120" spans="1:8">
      <c r="A120" s="244"/>
      <c r="B120" s="244"/>
      <c r="C120" s="382"/>
      <c r="D120" s="382"/>
      <c r="E120" s="382"/>
      <c r="F120" s="382"/>
      <c r="G120" s="244"/>
      <c r="H120" s="244"/>
    </row>
    <row r="121" spans="1:8">
      <c r="A121" s="244"/>
      <c r="B121" s="244"/>
      <c r="C121" s="382"/>
      <c r="D121" s="382"/>
      <c r="E121" s="382"/>
      <c r="F121" s="382"/>
      <c r="G121" s="244"/>
      <c r="H121" s="244"/>
    </row>
    <row r="122" spans="1:8">
      <c r="A122" s="244"/>
      <c r="B122" s="244"/>
      <c r="C122" s="382"/>
      <c r="D122" s="382"/>
      <c r="E122" s="382"/>
      <c r="F122" s="382"/>
      <c r="G122" s="244"/>
      <c r="H122" s="244"/>
    </row>
    <row r="123" spans="1:8">
      <c r="A123" s="244"/>
      <c r="B123" s="244"/>
      <c r="C123" s="382"/>
      <c r="D123" s="382"/>
      <c r="E123" s="382"/>
      <c r="F123" s="382"/>
      <c r="G123" s="244"/>
      <c r="H123" s="244"/>
    </row>
    <row r="124" spans="1:8">
      <c r="C124" s="383"/>
      <c r="D124" s="383"/>
      <c r="E124" s="383"/>
      <c r="F124" s="383"/>
    </row>
    <row r="125" spans="1:8">
      <c r="C125" s="383"/>
      <c r="D125" s="383"/>
      <c r="E125" s="383"/>
      <c r="F125" s="383"/>
    </row>
    <row r="126" spans="1:8">
      <c r="C126" s="383"/>
      <c r="D126" s="383"/>
      <c r="E126" s="383"/>
      <c r="F126" s="383"/>
    </row>
    <row r="127" spans="1:8">
      <c r="C127" s="383"/>
      <c r="D127" s="383"/>
      <c r="E127" s="383"/>
      <c r="F127" s="383"/>
    </row>
    <row r="128" spans="1:8">
      <c r="C128" s="383"/>
      <c r="D128" s="383"/>
      <c r="E128" s="383"/>
      <c r="F128" s="383"/>
    </row>
    <row r="129" spans="3:6">
      <c r="C129" s="383"/>
      <c r="D129" s="383"/>
      <c r="E129" s="383"/>
      <c r="F129" s="383"/>
    </row>
    <row r="130" spans="3:6">
      <c r="C130" s="383"/>
      <c r="D130" s="383"/>
      <c r="E130" s="383"/>
      <c r="F130" s="383"/>
    </row>
    <row r="131" spans="3:6">
      <c r="C131" s="383"/>
      <c r="D131" s="383"/>
      <c r="E131" s="383"/>
      <c r="F131" s="383"/>
    </row>
    <row r="132" spans="3:6">
      <c r="C132" s="383"/>
      <c r="D132" s="383"/>
      <c r="E132" s="383"/>
      <c r="F132" s="383"/>
    </row>
    <row r="133" spans="3:6">
      <c r="C133" s="383"/>
      <c r="D133" s="383"/>
      <c r="E133" s="383"/>
      <c r="F133" s="383"/>
    </row>
    <row r="134" spans="3:6">
      <c r="C134" s="383"/>
      <c r="D134" s="383"/>
      <c r="E134" s="383"/>
      <c r="F134" s="383"/>
    </row>
    <row r="135" spans="3:6">
      <c r="C135" s="383"/>
      <c r="D135" s="383"/>
      <c r="E135" s="383"/>
      <c r="F135" s="383"/>
    </row>
    <row r="136" spans="3:6">
      <c r="C136" s="383"/>
      <c r="D136" s="383"/>
      <c r="E136" s="383"/>
      <c r="F136" s="383"/>
    </row>
    <row r="137" spans="3:6">
      <c r="C137" s="383"/>
      <c r="D137" s="383"/>
      <c r="E137" s="383"/>
      <c r="F137" s="383"/>
    </row>
    <row r="138" spans="3:6">
      <c r="C138" s="383"/>
      <c r="D138" s="383"/>
      <c r="E138" s="383"/>
      <c r="F138" s="383"/>
    </row>
    <row r="139" spans="3:6">
      <c r="C139" s="383"/>
      <c r="D139" s="383"/>
      <c r="E139" s="383"/>
      <c r="F139" s="383"/>
    </row>
    <row r="140" spans="3:6">
      <c r="C140" s="383"/>
      <c r="D140" s="383"/>
      <c r="E140" s="383"/>
      <c r="F140" s="383"/>
    </row>
    <row r="141" spans="3:6">
      <c r="C141" s="383"/>
      <c r="D141" s="383"/>
      <c r="E141" s="383"/>
      <c r="F141" s="383"/>
    </row>
    <row r="142" spans="3:6">
      <c r="C142" s="383"/>
      <c r="D142" s="383"/>
      <c r="E142" s="383"/>
      <c r="F142" s="383"/>
    </row>
    <row r="143" spans="3:6">
      <c r="C143" s="383"/>
      <c r="D143" s="383"/>
      <c r="E143" s="383"/>
      <c r="F143" s="383"/>
    </row>
    <row r="144" spans="3:6">
      <c r="C144" s="383"/>
      <c r="D144" s="383"/>
      <c r="E144" s="383"/>
      <c r="F144" s="383"/>
    </row>
    <row r="145" spans="3:6">
      <c r="C145" s="383"/>
      <c r="D145" s="383"/>
      <c r="E145" s="383"/>
      <c r="F145" s="383"/>
    </row>
    <row r="146" spans="3:6">
      <c r="C146" s="383"/>
      <c r="D146" s="383"/>
      <c r="E146" s="383"/>
      <c r="F146" s="383"/>
    </row>
    <row r="147" spans="3:6">
      <c r="C147" s="383"/>
      <c r="D147" s="383"/>
      <c r="E147" s="383"/>
      <c r="F147" s="383"/>
    </row>
    <row r="148" spans="3:6">
      <c r="C148" s="383"/>
      <c r="D148" s="383"/>
      <c r="E148" s="383"/>
      <c r="F148" s="383"/>
    </row>
    <row r="149" spans="3:6">
      <c r="C149" s="383"/>
      <c r="D149" s="383"/>
      <c r="E149" s="383"/>
      <c r="F149" s="383"/>
    </row>
    <row r="150" spans="3:6">
      <c r="C150" s="383"/>
      <c r="D150" s="383"/>
      <c r="E150" s="383"/>
      <c r="F150" s="383"/>
    </row>
    <row r="151" spans="3:6">
      <c r="C151" s="383"/>
      <c r="D151" s="383"/>
      <c r="E151" s="383"/>
      <c r="F151" s="383"/>
    </row>
    <row r="152" spans="3:6">
      <c r="C152" s="383"/>
      <c r="D152" s="383"/>
      <c r="E152" s="383"/>
      <c r="F152" s="383"/>
    </row>
    <row r="153" spans="3:6">
      <c r="C153" s="383"/>
      <c r="D153" s="383"/>
      <c r="E153" s="383"/>
      <c r="F153" s="383"/>
    </row>
    <row r="154" spans="3:6">
      <c r="C154" s="383"/>
      <c r="D154" s="383"/>
      <c r="E154" s="383"/>
      <c r="F154" s="383"/>
    </row>
    <row r="155" spans="3:6">
      <c r="C155" s="383"/>
      <c r="D155" s="383"/>
      <c r="E155" s="383"/>
      <c r="F155" s="383"/>
    </row>
    <row r="156" spans="3:6">
      <c r="C156" s="383"/>
      <c r="D156" s="383"/>
      <c r="E156" s="383"/>
      <c r="F156" s="383"/>
    </row>
    <row r="157" spans="3:6">
      <c r="C157" s="383"/>
      <c r="D157" s="383"/>
      <c r="E157" s="383"/>
      <c r="F157" s="383"/>
    </row>
    <row r="158" spans="3:6">
      <c r="C158" s="383"/>
      <c r="D158" s="383"/>
      <c r="E158" s="383"/>
      <c r="F158" s="383"/>
    </row>
    <row r="159" spans="3:6">
      <c r="C159" s="383"/>
      <c r="D159" s="383"/>
      <c r="E159" s="383"/>
      <c r="F159" s="383"/>
    </row>
    <row r="160" spans="3:6">
      <c r="C160" s="383"/>
      <c r="D160" s="383"/>
      <c r="E160" s="383"/>
      <c r="F160" s="383"/>
    </row>
    <row r="161" spans="3:6">
      <c r="C161" s="383"/>
      <c r="D161" s="383"/>
      <c r="E161" s="383"/>
      <c r="F161" s="383"/>
    </row>
    <row r="162" spans="3:6">
      <c r="C162" s="383"/>
      <c r="D162" s="383"/>
      <c r="E162" s="383"/>
      <c r="F162" s="383"/>
    </row>
    <row r="163" spans="3:6">
      <c r="C163" s="383"/>
      <c r="D163" s="383"/>
      <c r="E163" s="383"/>
      <c r="F163" s="383"/>
    </row>
    <row r="164" spans="3:6">
      <c r="C164" s="383"/>
      <c r="D164" s="383"/>
      <c r="E164" s="383"/>
      <c r="F164" s="383"/>
    </row>
    <row r="165" spans="3:6">
      <c r="C165" s="383"/>
      <c r="D165" s="383"/>
      <c r="E165" s="383"/>
      <c r="F165" s="383"/>
    </row>
    <row r="166" spans="3:6">
      <c r="C166" s="383"/>
      <c r="D166" s="383"/>
      <c r="E166" s="383"/>
      <c r="F166" s="383"/>
    </row>
    <row r="167" spans="3:6">
      <c r="C167" s="383"/>
      <c r="D167" s="383"/>
      <c r="E167" s="383"/>
      <c r="F167" s="383"/>
    </row>
    <row r="168" spans="3:6">
      <c r="C168" s="383"/>
      <c r="D168" s="383"/>
      <c r="E168" s="383"/>
      <c r="F168" s="383"/>
    </row>
    <row r="169" spans="3:6">
      <c r="C169" s="383"/>
      <c r="D169" s="383"/>
      <c r="E169" s="383"/>
      <c r="F169" s="383"/>
    </row>
    <row r="170" spans="3:6">
      <c r="C170" s="383"/>
      <c r="D170" s="383"/>
      <c r="E170" s="383"/>
      <c r="F170" s="383"/>
    </row>
    <row r="171" spans="3:6">
      <c r="C171" s="383"/>
      <c r="D171" s="383"/>
      <c r="E171" s="383"/>
      <c r="F171" s="383"/>
    </row>
    <row r="172" spans="3:6">
      <c r="C172" s="383"/>
      <c r="D172" s="383"/>
      <c r="E172" s="383"/>
      <c r="F172" s="383"/>
    </row>
    <row r="173" spans="3:6">
      <c r="C173" s="383"/>
      <c r="D173" s="383"/>
      <c r="E173" s="383"/>
      <c r="F173" s="383"/>
    </row>
    <row r="174" spans="3:6">
      <c r="C174" s="383"/>
      <c r="D174" s="383"/>
      <c r="E174" s="383"/>
      <c r="F174" s="383"/>
    </row>
    <row r="175" spans="3:6">
      <c r="C175" s="383"/>
      <c r="D175" s="383"/>
      <c r="E175" s="383"/>
      <c r="F175" s="383"/>
    </row>
    <row r="176" spans="3:6">
      <c r="C176" s="383"/>
      <c r="D176" s="383"/>
      <c r="E176" s="383"/>
      <c r="F176" s="383"/>
    </row>
    <row r="177" spans="3:6">
      <c r="C177" s="383"/>
      <c r="D177" s="383"/>
      <c r="E177" s="383"/>
      <c r="F177" s="383"/>
    </row>
    <row r="178" spans="3:6">
      <c r="C178" s="383"/>
      <c r="D178" s="383"/>
      <c r="E178" s="383"/>
      <c r="F178" s="383"/>
    </row>
    <row r="179" spans="3:6">
      <c r="C179" s="383"/>
      <c r="D179" s="383"/>
      <c r="E179" s="383"/>
      <c r="F179" s="383"/>
    </row>
    <row r="180" spans="3:6">
      <c r="C180" s="383"/>
      <c r="D180" s="383"/>
      <c r="E180" s="383"/>
      <c r="F180" s="383"/>
    </row>
    <row r="181" spans="3:6">
      <c r="C181" s="383"/>
      <c r="D181" s="383"/>
      <c r="E181" s="383"/>
      <c r="F181" s="383"/>
    </row>
    <row r="182" spans="3:6">
      <c r="C182" s="383"/>
      <c r="D182" s="383"/>
      <c r="E182" s="383"/>
      <c r="F182" s="383"/>
    </row>
    <row r="183" spans="3:6">
      <c r="C183" s="383"/>
      <c r="D183" s="383"/>
      <c r="E183" s="383"/>
      <c r="F183" s="383"/>
    </row>
    <row r="184" spans="3:6">
      <c r="C184" s="383"/>
      <c r="D184" s="383"/>
      <c r="E184" s="383"/>
      <c r="F184" s="383"/>
    </row>
    <row r="185" spans="3:6">
      <c r="C185" s="383"/>
      <c r="D185" s="383"/>
      <c r="E185" s="383"/>
      <c r="F185" s="383"/>
    </row>
    <row r="186" spans="3:6">
      <c r="C186" s="383"/>
      <c r="D186" s="383"/>
      <c r="E186" s="383"/>
      <c r="F186" s="383"/>
    </row>
    <row r="187" spans="3:6">
      <c r="C187" s="383"/>
      <c r="D187" s="383"/>
      <c r="E187" s="383"/>
      <c r="F187" s="383"/>
    </row>
    <row r="188" spans="3:6">
      <c r="C188" s="383"/>
      <c r="D188" s="383"/>
      <c r="E188" s="383"/>
      <c r="F188" s="383"/>
    </row>
    <row r="189" spans="3:6">
      <c r="C189" s="383"/>
      <c r="D189" s="383"/>
      <c r="E189" s="383"/>
      <c r="F189" s="383"/>
    </row>
    <row r="190" spans="3:6">
      <c r="C190" s="383"/>
      <c r="D190" s="383"/>
      <c r="E190" s="383"/>
      <c r="F190" s="383"/>
    </row>
    <row r="191" spans="3:6">
      <c r="C191" s="383"/>
      <c r="D191" s="383"/>
      <c r="E191" s="383"/>
      <c r="F191" s="383"/>
    </row>
    <row r="192" spans="3:6">
      <c r="C192" s="383"/>
      <c r="D192" s="383"/>
      <c r="E192" s="383"/>
      <c r="F192" s="383"/>
    </row>
    <row r="193" spans="3:6">
      <c r="C193" s="383"/>
      <c r="D193" s="383"/>
      <c r="E193" s="383"/>
      <c r="F193" s="383"/>
    </row>
    <row r="194" spans="3:6">
      <c r="C194" s="383"/>
      <c r="D194" s="383"/>
      <c r="E194" s="383"/>
      <c r="F194" s="383"/>
    </row>
    <row r="195" spans="3:6">
      <c r="C195" s="383"/>
      <c r="D195" s="383"/>
      <c r="E195" s="383"/>
      <c r="F195" s="383"/>
    </row>
    <row r="196" spans="3:6">
      <c r="C196" s="383"/>
      <c r="D196" s="383"/>
      <c r="E196" s="383"/>
      <c r="F196" s="383"/>
    </row>
    <row r="197" spans="3:6">
      <c r="C197" s="383"/>
      <c r="D197" s="383"/>
      <c r="E197" s="383"/>
      <c r="F197" s="383"/>
    </row>
    <row r="198" spans="3:6">
      <c r="C198" s="383"/>
      <c r="D198" s="383"/>
      <c r="E198" s="383"/>
      <c r="F198" s="383"/>
    </row>
    <row r="199" spans="3:6">
      <c r="C199" s="383"/>
      <c r="D199" s="383"/>
      <c r="E199" s="383"/>
      <c r="F199" s="383"/>
    </row>
    <row r="200" spans="3:6">
      <c r="C200" s="383"/>
      <c r="D200" s="383"/>
      <c r="E200" s="383"/>
      <c r="F200" s="383"/>
    </row>
    <row r="201" spans="3:6">
      <c r="C201" s="383"/>
      <c r="D201" s="383"/>
      <c r="E201" s="383"/>
      <c r="F201" s="383"/>
    </row>
    <row r="202" spans="3:6">
      <c r="C202" s="383"/>
      <c r="D202" s="383"/>
      <c r="E202" s="383"/>
      <c r="F202" s="383"/>
    </row>
    <row r="203" spans="3:6">
      <c r="C203" s="383"/>
      <c r="D203" s="383"/>
      <c r="E203" s="383"/>
      <c r="F203" s="383"/>
    </row>
    <row r="204" spans="3:6">
      <c r="C204" s="383"/>
      <c r="D204" s="383"/>
      <c r="E204" s="383"/>
      <c r="F204" s="383"/>
    </row>
    <row r="205" spans="3:6">
      <c r="C205" s="383"/>
      <c r="D205" s="383"/>
      <c r="E205" s="383"/>
      <c r="F205" s="383"/>
    </row>
    <row r="206" spans="3:6">
      <c r="C206" s="383"/>
      <c r="D206" s="383"/>
      <c r="E206" s="383"/>
      <c r="F206" s="383"/>
    </row>
    <row r="207" spans="3:6">
      <c r="C207" s="383"/>
      <c r="D207" s="383"/>
      <c r="E207" s="383"/>
      <c r="F207" s="383"/>
    </row>
    <row r="208" spans="3:6">
      <c r="C208" s="383"/>
      <c r="D208" s="383"/>
      <c r="E208" s="383"/>
      <c r="F208" s="383"/>
    </row>
    <row r="209" spans="3:6">
      <c r="C209" s="383"/>
      <c r="D209" s="383"/>
      <c r="E209" s="383"/>
      <c r="F209" s="383"/>
    </row>
    <row r="210" spans="3:6">
      <c r="C210" s="383"/>
      <c r="D210" s="383"/>
      <c r="E210" s="383"/>
      <c r="F210" s="383"/>
    </row>
    <row r="211" spans="3:6">
      <c r="C211" s="383"/>
      <c r="D211" s="383"/>
      <c r="E211" s="383"/>
      <c r="F211" s="383"/>
    </row>
    <row r="212" spans="3:6">
      <c r="C212" s="383"/>
      <c r="D212" s="383"/>
      <c r="E212" s="383"/>
      <c r="F212" s="383"/>
    </row>
    <row r="213" spans="3:6">
      <c r="C213" s="383"/>
      <c r="D213" s="383"/>
      <c r="E213" s="383"/>
      <c r="F213" s="383"/>
    </row>
    <row r="214" spans="3:6">
      <c r="C214" s="383"/>
      <c r="D214" s="383"/>
      <c r="E214" s="383"/>
      <c r="F214" s="383"/>
    </row>
    <row r="215" spans="3:6">
      <c r="C215" s="383"/>
      <c r="D215" s="383"/>
      <c r="E215" s="383"/>
      <c r="F215" s="383"/>
    </row>
    <row r="216" spans="3:6">
      <c r="C216" s="383"/>
      <c r="D216" s="383"/>
      <c r="E216" s="383"/>
      <c r="F216" s="383"/>
    </row>
    <row r="217" spans="3:6">
      <c r="C217" s="383"/>
      <c r="D217" s="383"/>
      <c r="E217" s="383"/>
      <c r="F217" s="383"/>
    </row>
    <row r="218" spans="3:6">
      <c r="C218" s="383"/>
      <c r="D218" s="383"/>
      <c r="E218" s="383"/>
      <c r="F218" s="383"/>
    </row>
    <row r="219" spans="3:6">
      <c r="C219" s="383"/>
      <c r="D219" s="383"/>
      <c r="E219" s="383"/>
      <c r="F219" s="383"/>
    </row>
    <row r="220" spans="3:6">
      <c r="C220" s="383"/>
      <c r="D220" s="383"/>
      <c r="E220" s="383"/>
      <c r="F220" s="383"/>
    </row>
    <row r="221" spans="3:6">
      <c r="C221" s="383"/>
      <c r="D221" s="383"/>
      <c r="E221" s="383"/>
      <c r="F221" s="383"/>
    </row>
    <row r="222" spans="3:6">
      <c r="C222" s="383"/>
      <c r="D222" s="383"/>
      <c r="E222" s="383"/>
      <c r="F222" s="383"/>
    </row>
    <row r="223" spans="3:6">
      <c r="C223" s="383"/>
      <c r="D223" s="383"/>
      <c r="E223" s="383"/>
      <c r="F223" s="383"/>
    </row>
    <row r="224" spans="3:6">
      <c r="C224" s="383"/>
      <c r="D224" s="383"/>
      <c r="E224" s="383"/>
      <c r="F224" s="383"/>
    </row>
    <row r="225" spans="3:6">
      <c r="C225" s="383"/>
      <c r="D225" s="383"/>
      <c r="E225" s="383"/>
      <c r="F225" s="383"/>
    </row>
    <row r="226" spans="3:6">
      <c r="C226" s="383"/>
      <c r="D226" s="383"/>
      <c r="E226" s="383"/>
      <c r="F226" s="383"/>
    </row>
    <row r="227" spans="3:6">
      <c r="C227" s="383"/>
      <c r="D227" s="383"/>
      <c r="E227" s="383"/>
      <c r="F227" s="383"/>
    </row>
    <row r="228" spans="3:6">
      <c r="C228" s="383"/>
      <c r="D228" s="383"/>
      <c r="E228" s="383"/>
      <c r="F228" s="383"/>
    </row>
    <row r="229" spans="3:6">
      <c r="C229" s="383"/>
      <c r="D229" s="383"/>
      <c r="E229" s="383"/>
      <c r="F229" s="383"/>
    </row>
    <row r="230" spans="3:6">
      <c r="C230" s="383"/>
      <c r="D230" s="383"/>
      <c r="E230" s="383"/>
      <c r="F230" s="383"/>
    </row>
    <row r="231" spans="3:6">
      <c r="C231" s="383"/>
      <c r="D231" s="383"/>
      <c r="E231" s="383"/>
      <c r="F231" s="383"/>
    </row>
    <row r="232" spans="3:6">
      <c r="C232" s="383"/>
      <c r="D232" s="383"/>
      <c r="E232" s="383"/>
      <c r="F232" s="383"/>
    </row>
    <row r="233" spans="3:6">
      <c r="C233" s="383"/>
      <c r="D233" s="383"/>
      <c r="E233" s="383"/>
      <c r="F233" s="383"/>
    </row>
    <row r="234" spans="3:6">
      <c r="C234" s="383"/>
      <c r="D234" s="383"/>
      <c r="E234" s="383"/>
      <c r="F234" s="383"/>
    </row>
    <row r="235" spans="3:6">
      <c r="C235" s="383"/>
      <c r="D235" s="383"/>
      <c r="E235" s="383"/>
      <c r="F235" s="383"/>
    </row>
    <row r="236" spans="3:6">
      <c r="C236" s="383"/>
      <c r="D236" s="383"/>
      <c r="E236" s="383"/>
      <c r="F236" s="383"/>
    </row>
    <row r="237" spans="3:6">
      <c r="C237" s="383"/>
      <c r="D237" s="383"/>
      <c r="E237" s="383"/>
      <c r="F237" s="383"/>
    </row>
    <row r="238" spans="3:6">
      <c r="C238" s="383"/>
      <c r="D238" s="383"/>
      <c r="E238" s="383"/>
      <c r="F238" s="383"/>
    </row>
    <row r="239" spans="3:6">
      <c r="C239" s="383"/>
      <c r="D239" s="383"/>
      <c r="E239" s="383"/>
      <c r="F239" s="383"/>
    </row>
    <row r="240" spans="3:6">
      <c r="C240" s="383"/>
      <c r="D240" s="383"/>
      <c r="E240" s="383"/>
      <c r="F240" s="383"/>
    </row>
    <row r="241" spans="3:6">
      <c r="C241" s="383"/>
      <c r="D241" s="383"/>
      <c r="E241" s="383"/>
      <c r="F241" s="383"/>
    </row>
    <row r="242" spans="3:6">
      <c r="C242" s="383"/>
      <c r="D242" s="383"/>
      <c r="E242" s="383"/>
      <c r="F242" s="383"/>
    </row>
    <row r="243" spans="3:6">
      <c r="C243" s="383"/>
      <c r="D243" s="383"/>
      <c r="E243" s="383"/>
      <c r="F243" s="383"/>
    </row>
    <row r="244" spans="3:6">
      <c r="C244" s="383"/>
      <c r="D244" s="383"/>
      <c r="E244" s="383"/>
      <c r="F244" s="383"/>
    </row>
    <row r="245" spans="3:6">
      <c r="C245" s="383"/>
      <c r="D245" s="383"/>
      <c r="E245" s="383"/>
      <c r="F245" s="383"/>
    </row>
    <row r="246" spans="3:6">
      <c r="C246" s="383"/>
      <c r="D246" s="383"/>
      <c r="E246" s="383"/>
      <c r="F246" s="383"/>
    </row>
    <row r="247" spans="3:6">
      <c r="C247" s="383"/>
      <c r="D247" s="383"/>
      <c r="E247" s="383"/>
      <c r="F247" s="383"/>
    </row>
    <row r="248" spans="3:6">
      <c r="C248" s="383"/>
      <c r="D248" s="383"/>
      <c r="E248" s="383"/>
      <c r="F248" s="383"/>
    </row>
    <row r="249" spans="3:6">
      <c r="C249" s="383"/>
      <c r="D249" s="383"/>
      <c r="E249" s="383"/>
      <c r="F249" s="383"/>
    </row>
    <row r="250" spans="3:6">
      <c r="C250" s="383"/>
      <c r="D250" s="383"/>
      <c r="E250" s="383"/>
      <c r="F250" s="383"/>
    </row>
    <row r="251" spans="3:6">
      <c r="C251" s="383"/>
      <c r="D251" s="383"/>
      <c r="E251" s="383"/>
      <c r="F251" s="383"/>
    </row>
    <row r="252" spans="3:6">
      <c r="C252" s="383"/>
      <c r="D252" s="383"/>
      <c r="E252" s="383"/>
      <c r="F252" s="383"/>
    </row>
    <row r="253" spans="3:6">
      <c r="C253" s="383"/>
      <c r="D253" s="383"/>
      <c r="E253" s="383"/>
      <c r="F253" s="383"/>
    </row>
    <row r="254" spans="3:6">
      <c r="C254" s="383"/>
      <c r="D254" s="383"/>
      <c r="E254" s="383"/>
      <c r="F254" s="383"/>
    </row>
    <row r="255" spans="3:6">
      <c r="C255" s="383"/>
      <c r="D255" s="383"/>
      <c r="E255" s="383"/>
      <c r="F255" s="383"/>
    </row>
    <row r="256" spans="3:6">
      <c r="C256" s="383"/>
      <c r="D256" s="383"/>
      <c r="E256" s="383"/>
      <c r="F256" s="383"/>
    </row>
    <row r="257" spans="3:6">
      <c r="C257" s="383"/>
      <c r="D257" s="383"/>
      <c r="E257" s="383"/>
      <c r="F257" s="383"/>
    </row>
    <row r="258" spans="3:6">
      <c r="C258" s="383"/>
      <c r="D258" s="383"/>
      <c r="E258" s="383"/>
      <c r="F258" s="383"/>
    </row>
    <row r="259" spans="3:6">
      <c r="C259" s="383"/>
      <c r="D259" s="383"/>
      <c r="E259" s="383"/>
      <c r="F259" s="383"/>
    </row>
    <row r="260" spans="3:6">
      <c r="C260" s="383"/>
      <c r="D260" s="383"/>
      <c r="E260" s="383"/>
      <c r="F260" s="383"/>
    </row>
    <row r="261" spans="3:6">
      <c r="C261" s="383"/>
      <c r="D261" s="383"/>
      <c r="E261" s="383"/>
      <c r="F261" s="383"/>
    </row>
    <row r="262" spans="3:6">
      <c r="C262" s="383"/>
      <c r="D262" s="383"/>
      <c r="E262" s="383"/>
      <c r="F262" s="383"/>
    </row>
    <row r="263" spans="3:6">
      <c r="C263" s="383"/>
      <c r="D263" s="383"/>
      <c r="E263" s="383"/>
      <c r="F263" s="383"/>
    </row>
    <row r="264" spans="3:6">
      <c r="C264" s="383"/>
      <c r="D264" s="383"/>
      <c r="E264" s="383"/>
      <c r="F264" s="383"/>
    </row>
    <row r="265" spans="3:6">
      <c r="C265" s="383"/>
      <c r="D265" s="383"/>
      <c r="E265" s="383"/>
      <c r="F265" s="383"/>
    </row>
    <row r="266" spans="3:6">
      <c r="C266" s="383"/>
      <c r="D266" s="383"/>
      <c r="E266" s="383"/>
      <c r="F266" s="383"/>
    </row>
    <row r="267" spans="3:6">
      <c r="C267" s="383"/>
      <c r="D267" s="383"/>
      <c r="E267" s="383"/>
      <c r="F267" s="383"/>
    </row>
    <row r="268" spans="3:6">
      <c r="C268" s="383"/>
      <c r="D268" s="383"/>
      <c r="E268" s="383"/>
      <c r="F268" s="383"/>
    </row>
    <row r="269" spans="3:6">
      <c r="C269" s="383"/>
      <c r="D269" s="383"/>
      <c r="E269" s="383"/>
      <c r="F269" s="383"/>
    </row>
    <row r="270" spans="3:6">
      <c r="C270" s="383"/>
      <c r="D270" s="383"/>
      <c r="E270" s="383"/>
      <c r="F270" s="383"/>
    </row>
    <row r="271" spans="3:6">
      <c r="C271" s="383"/>
      <c r="D271" s="383"/>
      <c r="E271" s="383"/>
      <c r="F271" s="383"/>
    </row>
    <row r="272" spans="3:6">
      <c r="C272" s="383"/>
      <c r="D272" s="383"/>
      <c r="E272" s="383"/>
      <c r="F272" s="383"/>
    </row>
    <row r="273" spans="3:6">
      <c r="C273" s="383"/>
      <c r="D273" s="383"/>
      <c r="E273" s="383"/>
      <c r="F273" s="383"/>
    </row>
    <row r="274" spans="3:6">
      <c r="C274" s="383"/>
      <c r="D274" s="383"/>
      <c r="E274" s="383"/>
      <c r="F274" s="383"/>
    </row>
    <row r="275" spans="3:6">
      <c r="C275" s="383"/>
      <c r="D275" s="383"/>
      <c r="E275" s="383"/>
      <c r="F275" s="383"/>
    </row>
    <row r="276" spans="3:6">
      <c r="C276" s="383"/>
      <c r="D276" s="383"/>
      <c r="E276" s="383"/>
      <c r="F276" s="383"/>
    </row>
    <row r="277" spans="3:6">
      <c r="C277" s="383"/>
      <c r="D277" s="383"/>
      <c r="E277" s="383"/>
      <c r="F277" s="383"/>
    </row>
    <row r="278" spans="3:6">
      <c r="C278" s="383"/>
      <c r="D278" s="383"/>
      <c r="E278" s="383"/>
      <c r="F278" s="383"/>
    </row>
    <row r="279" spans="3:6">
      <c r="C279" s="383"/>
      <c r="D279" s="383"/>
      <c r="E279" s="383"/>
      <c r="F279" s="383"/>
    </row>
    <row r="280" spans="3:6">
      <c r="C280" s="383"/>
      <c r="D280" s="383"/>
      <c r="E280" s="383"/>
      <c r="F280" s="383"/>
    </row>
    <row r="281" spans="3:6">
      <c r="C281" s="383"/>
      <c r="D281" s="383"/>
      <c r="E281" s="383"/>
      <c r="F281" s="383"/>
    </row>
    <row r="282" spans="3:6">
      <c r="C282" s="383"/>
      <c r="D282" s="383"/>
      <c r="E282" s="383"/>
      <c r="F282" s="383"/>
    </row>
    <row r="283" spans="3:6">
      <c r="C283" s="383"/>
      <c r="D283" s="383"/>
      <c r="E283" s="383"/>
      <c r="F283" s="383"/>
    </row>
    <row r="284" spans="3:6">
      <c r="C284" s="383"/>
      <c r="D284" s="383"/>
      <c r="E284" s="383"/>
      <c r="F284" s="383"/>
    </row>
    <row r="285" spans="3:6">
      <c r="C285" s="383"/>
      <c r="D285" s="383"/>
      <c r="E285" s="383"/>
      <c r="F285" s="383"/>
    </row>
    <row r="286" spans="3:6">
      <c r="C286" s="383"/>
      <c r="D286" s="383"/>
      <c r="E286" s="383"/>
      <c r="F286" s="383"/>
    </row>
    <row r="287" spans="3:6">
      <c r="C287" s="383"/>
      <c r="D287" s="383"/>
      <c r="E287" s="383"/>
      <c r="F287" s="383"/>
    </row>
    <row r="288" spans="3:6">
      <c r="C288" s="383"/>
      <c r="D288" s="383"/>
      <c r="E288" s="383"/>
      <c r="F288" s="383"/>
    </row>
    <row r="289" spans="3:6">
      <c r="C289" s="383"/>
      <c r="D289" s="383"/>
      <c r="E289" s="383"/>
      <c r="F289" s="383"/>
    </row>
    <row r="290" spans="3:6">
      <c r="C290" s="383"/>
      <c r="D290" s="383"/>
      <c r="E290" s="383"/>
      <c r="F290" s="383"/>
    </row>
    <row r="291" spans="3:6">
      <c r="C291" s="383"/>
      <c r="D291" s="383"/>
      <c r="E291" s="383"/>
      <c r="F291" s="383"/>
    </row>
    <row r="292" spans="3:6">
      <c r="C292" s="383"/>
      <c r="D292" s="383"/>
      <c r="E292" s="383"/>
      <c r="F292" s="383"/>
    </row>
    <row r="293" spans="3:6">
      <c r="C293" s="383"/>
      <c r="D293" s="383"/>
      <c r="E293" s="383"/>
      <c r="F293" s="383"/>
    </row>
    <row r="294" spans="3:6">
      <c r="C294" s="383"/>
      <c r="D294" s="383"/>
      <c r="E294" s="383"/>
      <c r="F294" s="383"/>
    </row>
    <row r="295" spans="3:6">
      <c r="C295" s="383"/>
      <c r="D295" s="383"/>
      <c r="E295" s="383"/>
      <c r="F295" s="383"/>
    </row>
    <row r="296" spans="3:6">
      <c r="C296" s="383"/>
      <c r="D296" s="383"/>
      <c r="E296" s="383"/>
      <c r="F296" s="383"/>
    </row>
    <row r="297" spans="3:6">
      <c r="C297" s="383"/>
      <c r="D297" s="383"/>
      <c r="E297" s="383"/>
      <c r="F297" s="383"/>
    </row>
    <row r="298" spans="3:6">
      <c r="C298" s="383"/>
      <c r="D298" s="383"/>
      <c r="E298" s="383"/>
      <c r="F298" s="383"/>
    </row>
    <row r="299" spans="3:6">
      <c r="C299" s="383"/>
      <c r="D299" s="383"/>
      <c r="E299" s="383"/>
      <c r="F299" s="383"/>
    </row>
    <row r="300" spans="3:6">
      <c r="C300" s="383"/>
      <c r="D300" s="383"/>
      <c r="E300" s="383"/>
      <c r="F300" s="383"/>
    </row>
    <row r="301" spans="3:6">
      <c r="C301" s="383"/>
      <c r="D301" s="383"/>
      <c r="E301" s="383"/>
      <c r="F301" s="383"/>
    </row>
    <row r="302" spans="3:6">
      <c r="C302" s="383"/>
      <c r="D302" s="383"/>
      <c r="E302" s="383"/>
      <c r="F302" s="383"/>
    </row>
    <row r="303" spans="3:6">
      <c r="C303" s="383"/>
      <c r="D303" s="383"/>
      <c r="E303" s="383"/>
      <c r="F303" s="383"/>
    </row>
    <row r="304" spans="3:6">
      <c r="C304" s="383"/>
      <c r="D304" s="383"/>
      <c r="E304" s="383"/>
      <c r="F304" s="383"/>
    </row>
    <row r="305" spans="3:6">
      <c r="C305" s="383"/>
      <c r="D305" s="383"/>
      <c r="E305" s="383"/>
      <c r="F305" s="383"/>
    </row>
    <row r="306" spans="3:6">
      <c r="C306" s="383"/>
      <c r="D306" s="383"/>
      <c r="E306" s="383"/>
      <c r="F306" s="383"/>
    </row>
    <row r="307" spans="3:6">
      <c r="C307" s="383"/>
      <c r="D307" s="383"/>
      <c r="E307" s="383"/>
      <c r="F307" s="383"/>
    </row>
    <row r="308" spans="3:6">
      <c r="C308" s="383"/>
      <c r="D308" s="383"/>
      <c r="E308" s="383"/>
      <c r="F308" s="383"/>
    </row>
    <row r="309" spans="3:6">
      <c r="C309" s="383"/>
      <c r="D309" s="383"/>
      <c r="E309" s="383"/>
      <c r="F309" s="383"/>
    </row>
    <row r="310" spans="3:6">
      <c r="C310" s="383"/>
      <c r="D310" s="383"/>
      <c r="E310" s="383"/>
      <c r="F310" s="383"/>
    </row>
    <row r="311" spans="3:6">
      <c r="C311" s="383"/>
      <c r="D311" s="383"/>
      <c r="E311" s="383"/>
      <c r="F311" s="383"/>
    </row>
    <row r="312" spans="3:6">
      <c r="C312" s="383"/>
      <c r="D312" s="383"/>
      <c r="E312" s="383"/>
      <c r="F312" s="383"/>
    </row>
    <row r="313" spans="3:6">
      <c r="C313" s="383"/>
      <c r="D313" s="383"/>
      <c r="E313" s="383"/>
      <c r="F313" s="383"/>
    </row>
    <row r="314" spans="3:6">
      <c r="C314" s="383"/>
      <c r="D314" s="383"/>
      <c r="E314" s="383"/>
      <c r="F314" s="383"/>
    </row>
    <row r="315" spans="3:6">
      <c r="C315" s="383"/>
      <c r="D315" s="383"/>
      <c r="E315" s="383"/>
      <c r="F315" s="383"/>
    </row>
    <row r="316" spans="3:6">
      <c r="C316" s="383"/>
      <c r="D316" s="383"/>
      <c r="E316" s="383"/>
      <c r="F316" s="383"/>
    </row>
    <row r="317" spans="3:6">
      <c r="C317" s="383"/>
      <c r="D317" s="383"/>
      <c r="E317" s="383"/>
      <c r="F317" s="383"/>
    </row>
    <row r="318" spans="3:6">
      <c r="C318" s="383"/>
      <c r="D318" s="383"/>
      <c r="E318" s="383"/>
      <c r="F318" s="383"/>
    </row>
    <row r="319" spans="3:6">
      <c r="C319" s="383"/>
      <c r="D319" s="383"/>
      <c r="E319" s="383"/>
      <c r="F319" s="383"/>
    </row>
    <row r="320" spans="3:6">
      <c r="C320" s="383"/>
      <c r="D320" s="383"/>
      <c r="E320" s="383"/>
      <c r="F320" s="383"/>
    </row>
    <row r="321" spans="3:6">
      <c r="C321" s="383"/>
      <c r="D321" s="383"/>
      <c r="E321" s="383"/>
      <c r="F321" s="383"/>
    </row>
    <row r="322" spans="3:6">
      <c r="C322" s="383"/>
      <c r="D322" s="383"/>
      <c r="E322" s="383"/>
      <c r="F322" s="383"/>
    </row>
    <row r="323" spans="3:6">
      <c r="C323" s="383"/>
      <c r="D323" s="383"/>
      <c r="E323" s="383"/>
      <c r="F323" s="383"/>
    </row>
    <row r="324" spans="3:6">
      <c r="C324" s="383"/>
      <c r="D324" s="383"/>
      <c r="E324" s="383"/>
      <c r="F324" s="383"/>
    </row>
    <row r="325" spans="3:6">
      <c r="C325" s="383"/>
      <c r="D325" s="383"/>
      <c r="E325" s="383"/>
      <c r="F325" s="383"/>
    </row>
    <row r="326" spans="3:6">
      <c r="C326" s="383"/>
      <c r="D326" s="383"/>
      <c r="E326" s="383"/>
      <c r="F326" s="383"/>
    </row>
    <row r="327" spans="3:6">
      <c r="C327" s="383"/>
      <c r="D327" s="383"/>
      <c r="E327" s="383"/>
      <c r="F327" s="383"/>
    </row>
    <row r="328" spans="3:6">
      <c r="C328" s="383"/>
      <c r="D328" s="383"/>
      <c r="E328" s="383"/>
      <c r="F328" s="383"/>
    </row>
    <row r="329" spans="3:6">
      <c r="C329" s="383"/>
      <c r="D329" s="383"/>
      <c r="E329" s="383"/>
      <c r="F329" s="383"/>
    </row>
    <row r="330" spans="3:6">
      <c r="C330" s="383"/>
      <c r="D330" s="383"/>
      <c r="E330" s="383"/>
      <c r="F330" s="383"/>
    </row>
    <row r="331" spans="3:6">
      <c r="C331" s="383"/>
      <c r="D331" s="383"/>
      <c r="E331" s="383"/>
      <c r="F331" s="383"/>
    </row>
    <row r="332" spans="3:6">
      <c r="C332" s="383"/>
      <c r="D332" s="383"/>
      <c r="E332" s="383"/>
      <c r="F332" s="383"/>
    </row>
    <row r="333" spans="3:6">
      <c r="C333" s="383"/>
      <c r="D333" s="383"/>
      <c r="E333" s="383"/>
      <c r="F333" s="383"/>
    </row>
    <row r="334" spans="3:6">
      <c r="C334" s="383"/>
      <c r="D334" s="383"/>
      <c r="E334" s="383"/>
      <c r="F334" s="383"/>
    </row>
    <row r="335" spans="3:6">
      <c r="C335" s="383"/>
      <c r="D335" s="383"/>
      <c r="E335" s="383"/>
      <c r="F335" s="383"/>
    </row>
    <row r="336" spans="3:6">
      <c r="C336" s="383"/>
      <c r="D336" s="383"/>
      <c r="E336" s="383"/>
      <c r="F336" s="383"/>
    </row>
    <row r="337" spans="3:6">
      <c r="C337" s="383"/>
      <c r="D337" s="383"/>
      <c r="E337" s="383"/>
      <c r="F337" s="383"/>
    </row>
    <row r="338" spans="3:6">
      <c r="C338" s="383"/>
      <c r="D338" s="383"/>
      <c r="E338" s="383"/>
      <c r="F338" s="383"/>
    </row>
    <row r="339" spans="3:6">
      <c r="C339" s="383"/>
      <c r="D339" s="383"/>
      <c r="E339" s="383"/>
      <c r="F339" s="383"/>
    </row>
    <row r="340" spans="3:6">
      <c r="C340" s="383"/>
      <c r="D340" s="383"/>
      <c r="E340" s="383"/>
      <c r="F340" s="383"/>
    </row>
    <row r="341" spans="3:6">
      <c r="C341" s="383"/>
      <c r="D341" s="383"/>
      <c r="E341" s="383"/>
      <c r="F341" s="383"/>
    </row>
    <row r="342" spans="3:6">
      <c r="C342" s="383"/>
      <c r="D342" s="383"/>
      <c r="E342" s="383"/>
      <c r="F342" s="383"/>
    </row>
    <row r="343" spans="3:6">
      <c r="C343" s="383"/>
      <c r="D343" s="383"/>
      <c r="E343" s="383"/>
      <c r="F343" s="383"/>
    </row>
    <row r="344" spans="3:6">
      <c r="C344" s="383"/>
      <c r="D344" s="383"/>
      <c r="E344" s="383"/>
      <c r="F344" s="383"/>
    </row>
    <row r="345" spans="3:6">
      <c r="C345" s="383"/>
      <c r="D345" s="383"/>
      <c r="E345" s="383"/>
      <c r="F345" s="383"/>
    </row>
    <row r="346" spans="3:6">
      <c r="C346" s="383"/>
      <c r="D346" s="383"/>
      <c r="E346" s="383"/>
      <c r="F346" s="383"/>
    </row>
    <row r="347" spans="3:6">
      <c r="C347" s="383"/>
      <c r="D347" s="383"/>
      <c r="E347" s="383"/>
      <c r="F347" s="383"/>
    </row>
    <row r="348" spans="3:6">
      <c r="C348" s="383"/>
      <c r="D348" s="383"/>
      <c r="E348" s="383"/>
      <c r="F348" s="383"/>
    </row>
    <row r="349" spans="3:6">
      <c r="C349" s="383"/>
      <c r="D349" s="383"/>
      <c r="E349" s="383"/>
      <c r="F349" s="383"/>
    </row>
    <row r="350" spans="3:6">
      <c r="C350" s="383"/>
      <c r="D350" s="383"/>
      <c r="E350" s="383"/>
      <c r="F350" s="383"/>
    </row>
    <row r="351" spans="3:6">
      <c r="C351" s="383"/>
      <c r="D351" s="383"/>
      <c r="E351" s="383"/>
      <c r="F351" s="383"/>
    </row>
    <row r="352" spans="3:6">
      <c r="C352" s="383"/>
      <c r="D352" s="383"/>
      <c r="E352" s="383"/>
      <c r="F352" s="383"/>
    </row>
    <row r="353" spans="3:6">
      <c r="C353" s="383"/>
      <c r="D353" s="383"/>
      <c r="E353" s="383"/>
      <c r="F353" s="383"/>
    </row>
    <row r="354" spans="3:6">
      <c r="C354" s="383"/>
      <c r="D354" s="383"/>
      <c r="E354" s="383"/>
      <c r="F354" s="383"/>
    </row>
    <row r="355" spans="3:6">
      <c r="C355" s="383"/>
      <c r="D355" s="383"/>
      <c r="E355" s="383"/>
      <c r="F355" s="383"/>
    </row>
    <row r="356" spans="3:6">
      <c r="C356" s="383"/>
      <c r="D356" s="383"/>
      <c r="E356" s="383"/>
      <c r="F356" s="383"/>
    </row>
    <row r="357" spans="3:6">
      <c r="C357" s="383"/>
      <c r="D357" s="383"/>
      <c r="E357" s="383"/>
      <c r="F357" s="383"/>
    </row>
    <row r="358" spans="3:6">
      <c r="C358" s="383"/>
      <c r="D358" s="383"/>
      <c r="E358" s="383"/>
      <c r="F358" s="383"/>
    </row>
    <row r="359" spans="3:6">
      <c r="C359" s="383"/>
      <c r="D359" s="383"/>
      <c r="E359" s="383"/>
      <c r="F359" s="383"/>
    </row>
    <row r="360" spans="3:6">
      <c r="C360" s="383"/>
      <c r="D360" s="383"/>
      <c r="E360" s="383"/>
      <c r="F360" s="383"/>
    </row>
    <row r="361" spans="3:6">
      <c r="C361" s="383"/>
      <c r="D361" s="383"/>
      <c r="E361" s="383"/>
      <c r="F361" s="383"/>
    </row>
    <row r="362" spans="3:6">
      <c r="C362" s="383"/>
      <c r="D362" s="383"/>
      <c r="E362" s="383"/>
      <c r="F362" s="383"/>
    </row>
    <row r="363" spans="3:6">
      <c r="C363" s="383"/>
      <c r="D363" s="383"/>
      <c r="E363" s="383"/>
      <c r="F363" s="383"/>
    </row>
    <row r="364" spans="3:6">
      <c r="C364" s="383"/>
      <c r="D364" s="383"/>
      <c r="E364" s="383"/>
      <c r="F364" s="383"/>
    </row>
    <row r="365" spans="3:6">
      <c r="C365" s="383"/>
      <c r="D365" s="383"/>
      <c r="E365" s="383"/>
      <c r="F365" s="383"/>
    </row>
    <row r="366" spans="3:6">
      <c r="C366" s="383"/>
      <c r="D366" s="383"/>
      <c r="E366" s="383"/>
      <c r="F366" s="383"/>
    </row>
    <row r="367" spans="3:6">
      <c r="C367" s="383"/>
      <c r="D367" s="383"/>
      <c r="E367" s="383"/>
      <c r="F367" s="383"/>
    </row>
    <row r="368" spans="3:6">
      <c r="C368" s="383"/>
      <c r="D368" s="383"/>
      <c r="E368" s="383"/>
      <c r="F368" s="383"/>
    </row>
    <row r="369" spans="3:6">
      <c r="C369" s="383"/>
      <c r="D369" s="383"/>
      <c r="E369" s="383"/>
      <c r="F369" s="383"/>
    </row>
    <row r="370" spans="3:6">
      <c r="C370" s="383"/>
      <c r="D370" s="383"/>
      <c r="E370" s="383"/>
      <c r="F370" s="383"/>
    </row>
    <row r="371" spans="3:6">
      <c r="C371" s="383"/>
      <c r="D371" s="383"/>
      <c r="E371" s="383"/>
      <c r="F371" s="383"/>
    </row>
    <row r="372" spans="3:6">
      <c r="C372" s="383"/>
      <c r="D372" s="383"/>
      <c r="E372" s="383"/>
      <c r="F372" s="383"/>
    </row>
    <row r="373" spans="3:6">
      <c r="C373" s="383"/>
      <c r="D373" s="383"/>
      <c r="E373" s="383"/>
      <c r="F373" s="383"/>
    </row>
    <row r="374" spans="3:6">
      <c r="C374" s="383"/>
      <c r="D374" s="383"/>
      <c r="E374" s="383"/>
      <c r="F374" s="383"/>
    </row>
    <row r="375" spans="3:6">
      <c r="C375" s="383"/>
      <c r="D375" s="383"/>
      <c r="E375" s="383"/>
      <c r="F375" s="383"/>
    </row>
    <row r="376" spans="3:6">
      <c r="C376" s="383"/>
      <c r="D376" s="383"/>
      <c r="E376" s="383"/>
      <c r="F376" s="383"/>
    </row>
    <row r="377" spans="3:6">
      <c r="C377" s="383"/>
      <c r="D377" s="383"/>
      <c r="E377" s="383"/>
      <c r="F377" s="383"/>
    </row>
    <row r="378" spans="3:6">
      <c r="C378" s="383"/>
      <c r="D378" s="383"/>
      <c r="E378" s="383"/>
      <c r="F378" s="383"/>
    </row>
    <row r="379" spans="3:6">
      <c r="C379" s="383"/>
      <c r="D379" s="383"/>
      <c r="E379" s="383"/>
      <c r="F379" s="383"/>
    </row>
    <row r="380" spans="3:6">
      <c r="C380" s="383"/>
      <c r="D380" s="383"/>
      <c r="E380" s="383"/>
      <c r="F380" s="383"/>
    </row>
    <row r="381" spans="3:6">
      <c r="C381" s="383"/>
      <c r="D381" s="383"/>
      <c r="E381" s="383"/>
      <c r="F381" s="383"/>
    </row>
    <row r="382" spans="3:6">
      <c r="C382" s="383"/>
      <c r="D382" s="383"/>
      <c r="E382" s="383"/>
      <c r="F382" s="383"/>
    </row>
    <row r="383" spans="3:6">
      <c r="C383" s="383"/>
      <c r="D383" s="383"/>
      <c r="E383" s="383"/>
      <c r="F383" s="383"/>
    </row>
    <row r="384" spans="3:6">
      <c r="C384" s="383"/>
      <c r="D384" s="383"/>
      <c r="E384" s="383"/>
      <c r="F384" s="383"/>
    </row>
    <row r="385" spans="3:6">
      <c r="C385" s="383"/>
      <c r="D385" s="383"/>
      <c r="E385" s="383"/>
      <c r="F385" s="383"/>
    </row>
    <row r="386" spans="3:6">
      <c r="C386" s="383"/>
      <c r="D386" s="383"/>
      <c r="E386" s="383"/>
      <c r="F386" s="383"/>
    </row>
    <row r="387" spans="3:6">
      <c r="C387" s="383"/>
      <c r="D387" s="383"/>
      <c r="E387" s="383"/>
      <c r="F387" s="383"/>
    </row>
    <row r="388" spans="3:6">
      <c r="C388" s="383"/>
      <c r="D388" s="383"/>
      <c r="E388" s="383"/>
      <c r="F388" s="383"/>
    </row>
    <row r="389" spans="3:6">
      <c r="C389" s="383"/>
      <c r="D389" s="383"/>
      <c r="E389" s="383"/>
      <c r="F389" s="383"/>
    </row>
    <row r="390" spans="3:6">
      <c r="C390" s="383"/>
      <c r="D390" s="383"/>
      <c r="E390" s="383"/>
      <c r="F390" s="383"/>
    </row>
    <row r="391" spans="3:6">
      <c r="C391" s="383"/>
      <c r="D391" s="383"/>
      <c r="E391" s="383"/>
      <c r="F391" s="383"/>
    </row>
    <row r="392" spans="3:6">
      <c r="C392" s="383"/>
      <c r="D392" s="383"/>
      <c r="E392" s="383"/>
      <c r="F392" s="383"/>
    </row>
    <row r="393" spans="3:6">
      <c r="C393" s="383"/>
      <c r="D393" s="383"/>
      <c r="E393" s="383"/>
      <c r="F393" s="383"/>
    </row>
    <row r="394" spans="3:6">
      <c r="C394" s="383"/>
      <c r="D394" s="383"/>
      <c r="E394" s="383"/>
      <c r="F394" s="383"/>
    </row>
    <row r="395" spans="3:6">
      <c r="C395" s="383"/>
      <c r="D395" s="383"/>
      <c r="E395" s="383"/>
      <c r="F395" s="383"/>
    </row>
    <row r="396" spans="3:6">
      <c r="C396" s="383"/>
      <c r="D396" s="383"/>
      <c r="E396" s="383"/>
      <c r="F396" s="383"/>
    </row>
    <row r="397" spans="3:6">
      <c r="C397" s="383"/>
      <c r="D397" s="383"/>
      <c r="E397" s="383"/>
      <c r="F397" s="383"/>
    </row>
    <row r="398" spans="3:6">
      <c r="C398" s="383"/>
      <c r="D398" s="383"/>
      <c r="E398" s="383"/>
      <c r="F398" s="383"/>
    </row>
    <row r="399" spans="3:6">
      <c r="C399" s="383"/>
      <c r="D399" s="383"/>
      <c r="E399" s="383"/>
      <c r="F399" s="383"/>
    </row>
    <row r="400" spans="3:6">
      <c r="C400" s="383"/>
      <c r="D400" s="383"/>
      <c r="E400" s="383"/>
      <c r="F400" s="383"/>
    </row>
    <row r="401" spans="3:6">
      <c r="C401" s="383"/>
      <c r="D401" s="383"/>
      <c r="E401" s="383"/>
      <c r="F401" s="383"/>
    </row>
    <row r="402" spans="3:6">
      <c r="C402" s="383"/>
      <c r="D402" s="383"/>
      <c r="E402" s="383"/>
      <c r="F402" s="383"/>
    </row>
    <row r="403" spans="3:6">
      <c r="C403" s="383"/>
      <c r="D403" s="383"/>
      <c r="E403" s="383"/>
      <c r="F403" s="383"/>
    </row>
    <row r="404" spans="3:6">
      <c r="C404" s="383"/>
      <c r="D404" s="383"/>
      <c r="E404" s="383"/>
      <c r="F404" s="383"/>
    </row>
    <row r="405" spans="3:6">
      <c r="C405" s="383"/>
      <c r="D405" s="383"/>
      <c r="E405" s="383"/>
      <c r="F405" s="383"/>
    </row>
    <row r="406" spans="3:6">
      <c r="C406" s="383"/>
      <c r="D406" s="383"/>
      <c r="E406" s="383"/>
      <c r="F406" s="383"/>
    </row>
    <row r="407" spans="3:6">
      <c r="C407" s="383"/>
      <c r="D407" s="383"/>
      <c r="E407" s="383"/>
      <c r="F407" s="383"/>
    </row>
    <row r="408" spans="3:6">
      <c r="C408" s="383"/>
      <c r="D408" s="383"/>
      <c r="E408" s="383"/>
      <c r="F408" s="383"/>
    </row>
    <row r="409" spans="3:6">
      <c r="C409" s="383"/>
      <c r="D409" s="383"/>
      <c r="E409" s="383"/>
      <c r="F409" s="383"/>
    </row>
    <row r="410" spans="3:6">
      <c r="C410" s="383"/>
      <c r="D410" s="383"/>
      <c r="E410" s="383"/>
      <c r="F410" s="383"/>
    </row>
    <row r="411" spans="3:6">
      <c r="C411" s="383"/>
      <c r="D411" s="383"/>
      <c r="E411" s="383"/>
      <c r="F411" s="383"/>
    </row>
    <row r="412" spans="3:6">
      <c r="C412" s="383"/>
      <c r="D412" s="383"/>
      <c r="E412" s="383"/>
      <c r="F412" s="383"/>
    </row>
    <row r="413" spans="3:6">
      <c r="C413" s="383"/>
      <c r="D413" s="383"/>
      <c r="E413" s="383"/>
      <c r="F413" s="383"/>
    </row>
    <row r="414" spans="3:6">
      <c r="C414" s="383"/>
      <c r="D414" s="383"/>
      <c r="E414" s="383"/>
      <c r="F414" s="383"/>
    </row>
    <row r="415" spans="3:6">
      <c r="C415" s="383"/>
      <c r="D415" s="383"/>
      <c r="E415" s="383"/>
      <c r="F415" s="383"/>
    </row>
    <row r="416" spans="3:6">
      <c r="C416" s="383"/>
      <c r="D416" s="383"/>
      <c r="E416" s="383"/>
      <c r="F416" s="383"/>
    </row>
    <row r="417" spans="3:6">
      <c r="C417" s="383"/>
      <c r="D417" s="383"/>
      <c r="E417" s="383"/>
      <c r="F417" s="383"/>
    </row>
    <row r="418" spans="3:6">
      <c r="C418" s="383"/>
      <c r="D418" s="383"/>
      <c r="E418" s="383"/>
      <c r="F418" s="383"/>
    </row>
    <row r="419" spans="3:6">
      <c r="C419" s="383"/>
      <c r="D419" s="383"/>
      <c r="E419" s="383"/>
      <c r="F419" s="383"/>
    </row>
    <row r="420" spans="3:6">
      <c r="C420" s="383"/>
      <c r="D420" s="383"/>
      <c r="E420" s="383"/>
      <c r="F420" s="383"/>
    </row>
  </sheetData>
  <mergeCells count="7">
    <mergeCell ref="A14:C14"/>
    <mergeCell ref="A6:F6"/>
    <mergeCell ref="A7:F7"/>
    <mergeCell ref="A8:F8"/>
    <mergeCell ref="A9:F9"/>
    <mergeCell ref="B11:K11"/>
    <mergeCell ref="A12:F12"/>
  </mergeCells>
  <printOptions horizontalCentered="1" verticalCentered="1"/>
  <pageMargins left="0.57999999999999996" right="0.51181102362204722" top="1" bottom="1" header="0" footer="0"/>
  <pageSetup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133"/>
  <sheetViews>
    <sheetView showRuler="0" zoomScaleNormal="100" workbookViewId="0">
      <selection activeCell="C78" sqref="C78"/>
    </sheetView>
  </sheetViews>
  <sheetFormatPr baseColWidth="10" defaultRowHeight="12.75"/>
  <cols>
    <col min="1" max="1" width="4.5703125" style="144" bestFit="1" customWidth="1"/>
    <col min="2" max="2" width="29.7109375" style="144" customWidth="1"/>
    <col min="3" max="3" width="54.140625" style="144" customWidth="1"/>
    <col min="4" max="6" width="12.7109375" style="144" customWidth="1"/>
    <col min="7" max="7" width="2.140625" style="144" customWidth="1"/>
    <col min="8" max="16384" width="11.42578125" style="144"/>
  </cols>
  <sheetData>
    <row r="1" spans="1:14" ht="15.75">
      <c r="A1" s="7" t="s">
        <v>0</v>
      </c>
      <c r="B1" s="7"/>
      <c r="C1" s="7"/>
      <c r="D1" s="7"/>
      <c r="E1" s="7"/>
      <c r="F1" s="246"/>
      <c r="G1" s="366"/>
      <c r="H1" s="366"/>
      <c r="I1" s="147"/>
      <c r="J1" s="147"/>
      <c r="K1" s="147"/>
      <c r="L1" s="147"/>
      <c r="M1" s="147"/>
      <c r="N1" s="147"/>
    </row>
    <row r="2" spans="1:14" ht="15.75">
      <c r="A2" s="7" t="s">
        <v>1</v>
      </c>
      <c r="B2" s="7"/>
      <c r="C2" s="7"/>
      <c r="D2" s="7"/>
      <c r="E2" s="7"/>
      <c r="F2" s="246"/>
      <c r="G2" s="366"/>
      <c r="H2" s="366"/>
      <c r="I2" s="147"/>
      <c r="J2" s="147"/>
      <c r="K2" s="147"/>
      <c r="L2" s="147"/>
      <c r="M2" s="147"/>
      <c r="N2" s="147"/>
    </row>
    <row r="3" spans="1:14" ht="15.75">
      <c r="A3" s="7" t="s">
        <v>2</v>
      </c>
      <c r="B3" s="7"/>
      <c r="C3" s="7"/>
      <c r="D3" s="7"/>
      <c r="E3" s="7"/>
      <c r="F3" s="246"/>
      <c r="G3" s="366"/>
      <c r="H3" s="366"/>
      <c r="I3" s="147"/>
      <c r="J3" s="147"/>
      <c r="K3" s="147"/>
      <c r="L3" s="147"/>
      <c r="M3" s="147"/>
      <c r="N3" s="147"/>
    </row>
    <row r="4" spans="1:14" ht="15.75">
      <c r="A4" s="7"/>
      <c r="B4" s="7"/>
      <c r="C4" s="7"/>
      <c r="D4" s="7"/>
      <c r="E4" s="7"/>
      <c r="F4" s="246"/>
      <c r="G4" s="366"/>
      <c r="H4" s="366"/>
      <c r="I4" s="147"/>
      <c r="K4" s="147"/>
      <c r="L4" s="147"/>
      <c r="M4" s="147"/>
      <c r="N4" s="147"/>
    </row>
    <row r="5" spans="1:14" ht="15.75">
      <c r="A5" s="56"/>
      <c r="B5" s="152"/>
      <c r="C5" s="152"/>
      <c r="D5" s="152"/>
      <c r="E5" s="152"/>
      <c r="F5" s="152"/>
      <c r="G5" s="366"/>
      <c r="H5" s="366"/>
      <c r="I5" s="147"/>
      <c r="J5" s="147"/>
      <c r="K5" s="147"/>
      <c r="L5" s="147"/>
      <c r="M5" s="147"/>
      <c r="N5" s="147"/>
    </row>
    <row r="6" spans="1:14" ht="15.75">
      <c r="A6" s="151" t="s">
        <v>182</v>
      </c>
      <c r="B6" s="151"/>
      <c r="C6" s="151"/>
      <c r="D6" s="151"/>
      <c r="E6" s="151"/>
      <c r="F6" s="151"/>
      <c r="G6" s="147"/>
      <c r="H6" s="147"/>
      <c r="I6" s="147"/>
      <c r="J6" s="147"/>
      <c r="K6" s="147"/>
      <c r="L6" s="147"/>
      <c r="M6" s="147"/>
      <c r="N6" s="147"/>
    </row>
    <row r="7" spans="1:14">
      <c r="A7" s="367" t="s">
        <v>132</v>
      </c>
      <c r="B7" s="367"/>
      <c r="C7" s="367"/>
      <c r="D7" s="367"/>
      <c r="E7" s="367"/>
      <c r="F7" s="367"/>
      <c r="G7" s="147"/>
      <c r="H7" s="142"/>
      <c r="I7" s="142"/>
      <c r="J7" s="147"/>
      <c r="K7" s="147"/>
      <c r="L7" s="147"/>
      <c r="M7" s="147"/>
      <c r="N7" s="147"/>
    </row>
    <row r="8" spans="1:14">
      <c r="A8" s="367" t="s">
        <v>73</v>
      </c>
      <c r="B8" s="367"/>
      <c r="C8" s="367"/>
      <c r="D8" s="367"/>
      <c r="E8" s="367"/>
      <c r="F8" s="367"/>
      <c r="G8" s="147"/>
      <c r="H8" s="142"/>
      <c r="I8" s="142"/>
      <c r="J8" s="147"/>
      <c r="K8" s="147"/>
      <c r="L8" s="147"/>
      <c r="M8" s="147"/>
      <c r="N8" s="147"/>
    </row>
    <row r="9" spans="1:14">
      <c r="A9" s="367" t="s">
        <v>183</v>
      </c>
      <c r="B9" s="213"/>
      <c r="C9" s="213"/>
      <c r="D9" s="213"/>
      <c r="E9" s="213"/>
      <c r="F9" s="213"/>
      <c r="G9" s="147"/>
      <c r="H9" s="142"/>
      <c r="I9" s="142"/>
      <c r="J9" s="147"/>
      <c r="K9" s="147"/>
      <c r="L9" s="147"/>
      <c r="M9" s="147"/>
      <c r="N9" s="147"/>
    </row>
    <row r="10" spans="1:14" ht="15">
      <c r="A10" s="246"/>
      <c r="B10" s="384"/>
      <c r="C10" s="384"/>
      <c r="D10" s="384"/>
      <c r="E10" s="384"/>
      <c r="F10" s="384"/>
      <c r="G10" s="147"/>
      <c r="H10" s="142"/>
      <c r="I10" s="142"/>
      <c r="J10" s="147"/>
      <c r="K10" s="147"/>
      <c r="L10" s="147"/>
      <c r="M10" s="147"/>
      <c r="N10" s="147"/>
    </row>
    <row r="11" spans="1:14" ht="15">
      <c r="A11" s="246"/>
      <c r="B11" s="246"/>
      <c r="C11" s="385"/>
      <c r="D11" s="385"/>
      <c r="E11" s="385"/>
      <c r="F11" s="385"/>
      <c r="G11" s="147"/>
      <c r="H11" s="142"/>
      <c r="I11" s="142"/>
      <c r="J11" s="147"/>
      <c r="K11" s="147"/>
      <c r="L11" s="147"/>
      <c r="M11" s="147"/>
      <c r="N11" s="147"/>
    </row>
    <row r="12" spans="1:14" ht="15.75">
      <c r="A12" s="386" t="s">
        <v>134</v>
      </c>
      <c r="B12" s="387"/>
      <c r="C12" s="387"/>
      <c r="D12" s="387"/>
      <c r="E12" s="387"/>
      <c r="F12" s="387"/>
      <c r="G12" s="147"/>
      <c r="H12" s="142"/>
      <c r="I12" s="142"/>
      <c r="J12" s="147"/>
      <c r="K12" s="147"/>
      <c r="L12" s="147"/>
      <c r="M12" s="147"/>
      <c r="N12" s="147"/>
    </row>
    <row r="13" spans="1:14" ht="15.75" thickBot="1">
      <c r="A13" s="388"/>
      <c r="B13" s="56"/>
      <c r="C13" s="56"/>
      <c r="D13" s="56"/>
      <c r="E13" s="56"/>
      <c r="F13" s="56"/>
      <c r="G13" s="147"/>
      <c r="H13" s="142"/>
      <c r="I13" s="142"/>
      <c r="J13" s="147"/>
      <c r="K13" s="147"/>
      <c r="L13" s="147"/>
      <c r="M13" s="147"/>
      <c r="N13" s="147"/>
    </row>
    <row r="14" spans="1:14" ht="13.5" thickBot="1">
      <c r="A14" s="389" t="str">
        <f>[1]Listafuente!$A$1</f>
        <v>FECHA DE INSPECCIÓN:  09 de febrero 2015</v>
      </c>
      <c r="B14" s="389"/>
      <c r="C14" s="389"/>
      <c r="D14" s="390" t="s">
        <v>135</v>
      </c>
      <c r="E14" s="391" t="s">
        <v>136</v>
      </c>
      <c r="F14" s="392" t="s">
        <v>137</v>
      </c>
      <c r="G14" s="147"/>
      <c r="H14" s="142"/>
      <c r="I14" s="142"/>
      <c r="J14" s="147"/>
      <c r="K14" s="147"/>
      <c r="L14" s="147"/>
      <c r="M14" s="147"/>
      <c r="N14" s="147"/>
    </row>
    <row r="15" spans="1:14" ht="13.5" thickBot="1">
      <c r="A15" s="393" t="s">
        <v>10</v>
      </c>
      <c r="B15" s="394" t="s">
        <v>138</v>
      </c>
      <c r="C15" s="394" t="s">
        <v>139</v>
      </c>
      <c r="D15" s="395" t="s">
        <v>140</v>
      </c>
      <c r="E15" s="395" t="s">
        <v>140</v>
      </c>
      <c r="F15" s="395" t="s">
        <v>140</v>
      </c>
      <c r="G15" s="147"/>
      <c r="H15" s="142"/>
      <c r="I15" s="142"/>
      <c r="J15" s="147"/>
      <c r="K15" s="147"/>
      <c r="L15" s="147"/>
      <c r="M15" s="147"/>
      <c r="N15" s="147"/>
    </row>
    <row r="16" spans="1:14" s="380" customFormat="1" ht="14.1" customHeight="1">
      <c r="A16" s="396">
        <v>1</v>
      </c>
      <c r="B16" s="397" t="s">
        <v>35</v>
      </c>
      <c r="C16" s="90" t="s">
        <v>184</v>
      </c>
      <c r="D16" s="398">
        <v>22.19</v>
      </c>
      <c r="E16" s="398">
        <v>20.69</v>
      </c>
      <c r="F16" s="399">
        <v>19.89</v>
      </c>
      <c r="G16" s="400"/>
      <c r="H16" s="400"/>
      <c r="I16" s="400"/>
      <c r="J16" s="379"/>
      <c r="K16" s="379"/>
      <c r="L16" s="379"/>
      <c r="M16" s="379"/>
      <c r="N16" s="379"/>
    </row>
    <row r="17" spans="1:14" s="380" customFormat="1" ht="14.1" customHeight="1">
      <c r="A17" s="401">
        <v>2</v>
      </c>
      <c r="B17" s="402" t="s">
        <v>185</v>
      </c>
      <c r="C17" s="91" t="s">
        <v>186</v>
      </c>
      <c r="D17" s="378">
        <v>22.39</v>
      </c>
      <c r="E17" s="378">
        <v>20.89</v>
      </c>
      <c r="F17" s="403">
        <v>19.989999999999998</v>
      </c>
      <c r="G17" s="400"/>
      <c r="H17" s="379"/>
      <c r="I17" s="379"/>
      <c r="J17" s="379"/>
      <c r="K17" s="379"/>
      <c r="L17" s="379"/>
      <c r="M17" s="379"/>
      <c r="N17" s="379"/>
    </row>
    <row r="18" spans="1:14" s="380" customFormat="1" ht="14.1" customHeight="1">
      <c r="A18" s="401">
        <v>3</v>
      </c>
      <c r="B18" s="402" t="s">
        <v>187</v>
      </c>
      <c r="C18" s="91" t="s">
        <v>188</v>
      </c>
      <c r="D18" s="378">
        <v>22.39</v>
      </c>
      <c r="E18" s="378">
        <v>20.89</v>
      </c>
      <c r="F18" s="403">
        <v>19.89</v>
      </c>
      <c r="G18" s="400"/>
      <c r="H18" s="379"/>
      <c r="I18" s="379"/>
      <c r="J18" s="379"/>
      <c r="K18" s="379"/>
      <c r="L18" s="379"/>
      <c r="M18" s="379"/>
      <c r="N18" s="379"/>
    </row>
    <row r="19" spans="1:14" s="380" customFormat="1" ht="14.1" customHeight="1">
      <c r="A19" s="401">
        <v>4</v>
      </c>
      <c r="B19" s="404" t="s">
        <v>189</v>
      </c>
      <c r="C19" s="91" t="s">
        <v>190</v>
      </c>
      <c r="D19" s="378">
        <v>22.44</v>
      </c>
      <c r="E19" s="378">
        <v>20.94</v>
      </c>
      <c r="F19" s="403">
        <v>19.940000000000001</v>
      </c>
      <c r="G19" s="400"/>
      <c r="H19" s="379"/>
      <c r="I19" s="379"/>
      <c r="J19" s="379"/>
      <c r="K19" s="379"/>
      <c r="L19" s="379"/>
      <c r="M19" s="379"/>
      <c r="N19" s="379"/>
    </row>
    <row r="20" spans="1:14" s="380" customFormat="1" ht="14.1" customHeight="1">
      <c r="A20" s="401">
        <v>5</v>
      </c>
      <c r="B20" s="404" t="s">
        <v>191</v>
      </c>
      <c r="C20" s="91" t="s">
        <v>192</v>
      </c>
      <c r="D20" s="378">
        <v>22.44</v>
      </c>
      <c r="E20" s="378">
        <v>20.94</v>
      </c>
      <c r="F20" s="403">
        <v>19.940000000000001</v>
      </c>
      <c r="G20" s="400"/>
      <c r="H20" s="379"/>
      <c r="I20" s="379"/>
      <c r="J20" s="379"/>
      <c r="K20" s="379"/>
      <c r="L20" s="379"/>
      <c r="M20" s="379"/>
      <c r="N20" s="379"/>
    </row>
    <row r="21" spans="1:14" s="380" customFormat="1" ht="14.1" customHeight="1">
      <c r="A21" s="401">
        <v>6</v>
      </c>
      <c r="B21" s="404" t="s">
        <v>44</v>
      </c>
      <c r="C21" s="91" t="s">
        <v>193</v>
      </c>
      <c r="D21" s="378">
        <v>22.45</v>
      </c>
      <c r="E21" s="378">
        <v>20.95</v>
      </c>
      <c r="F21" s="403">
        <v>19.850000000000001</v>
      </c>
      <c r="G21" s="400"/>
      <c r="H21" s="379"/>
      <c r="I21" s="379"/>
      <c r="J21" s="379"/>
      <c r="K21" s="379"/>
      <c r="L21" s="379"/>
      <c r="M21" s="379"/>
      <c r="N21" s="379"/>
    </row>
    <row r="22" spans="1:14" s="380" customFormat="1" ht="14.1" customHeight="1">
      <c r="A22" s="401">
        <v>7</v>
      </c>
      <c r="B22" s="404" t="s">
        <v>194</v>
      </c>
      <c r="C22" s="91" t="s">
        <v>195</v>
      </c>
      <c r="D22" s="378">
        <v>22.48</v>
      </c>
      <c r="E22" s="378">
        <v>20.98</v>
      </c>
      <c r="F22" s="403">
        <v>19.95</v>
      </c>
      <c r="G22" s="400"/>
      <c r="H22" s="379"/>
      <c r="I22" s="379"/>
      <c r="J22" s="379"/>
      <c r="K22" s="379"/>
      <c r="L22" s="379"/>
      <c r="M22" s="379"/>
      <c r="N22" s="379"/>
    </row>
    <row r="23" spans="1:14" s="380" customFormat="1" ht="14.1" customHeight="1">
      <c r="A23" s="401">
        <v>8</v>
      </c>
      <c r="B23" s="402" t="s">
        <v>196</v>
      </c>
      <c r="C23" s="91" t="s">
        <v>197</v>
      </c>
      <c r="D23" s="378">
        <v>22.49</v>
      </c>
      <c r="E23" s="378">
        <v>21.49</v>
      </c>
      <c r="F23" s="403">
        <v>20.49</v>
      </c>
      <c r="G23" s="400"/>
      <c r="H23" s="379"/>
      <c r="I23" s="379"/>
      <c r="J23" s="379"/>
      <c r="K23" s="379"/>
      <c r="L23" s="379"/>
      <c r="M23" s="379"/>
      <c r="N23" s="379"/>
    </row>
    <row r="24" spans="1:14" s="380" customFormat="1" ht="14.1" customHeight="1">
      <c r="A24" s="401">
        <v>9</v>
      </c>
      <c r="B24" s="404" t="s">
        <v>17</v>
      </c>
      <c r="C24" s="91" t="s">
        <v>198</v>
      </c>
      <c r="D24" s="378">
        <v>22.49</v>
      </c>
      <c r="E24" s="378">
        <v>20.99</v>
      </c>
      <c r="F24" s="403">
        <v>20.190000000000001</v>
      </c>
      <c r="G24" s="400"/>
      <c r="H24" s="379"/>
      <c r="I24" s="379"/>
      <c r="J24" s="379"/>
      <c r="K24" s="379"/>
      <c r="L24" s="379"/>
      <c r="M24" s="379"/>
      <c r="N24" s="379"/>
    </row>
    <row r="25" spans="1:14" s="380" customFormat="1" ht="14.1" customHeight="1">
      <c r="A25" s="401">
        <v>10</v>
      </c>
      <c r="B25" s="404" t="s">
        <v>199</v>
      </c>
      <c r="C25" s="91" t="s">
        <v>200</v>
      </c>
      <c r="D25" s="378">
        <v>22.49</v>
      </c>
      <c r="E25" s="378" t="s">
        <v>171</v>
      </c>
      <c r="F25" s="403">
        <v>19.989999999999998</v>
      </c>
      <c r="G25" s="400"/>
      <c r="H25" s="379"/>
      <c r="I25" s="379"/>
      <c r="J25" s="379"/>
      <c r="K25" s="379"/>
      <c r="L25" s="379"/>
      <c r="M25" s="379"/>
      <c r="N25" s="379"/>
    </row>
    <row r="26" spans="1:14" s="380" customFormat="1" ht="14.1" customHeight="1">
      <c r="A26" s="401">
        <v>11</v>
      </c>
      <c r="B26" s="402" t="s">
        <v>201</v>
      </c>
      <c r="C26" s="91" t="s">
        <v>202</v>
      </c>
      <c r="D26" s="378">
        <v>22.49</v>
      </c>
      <c r="E26" s="378">
        <v>20.99</v>
      </c>
      <c r="F26" s="403">
        <v>19.989999999999998</v>
      </c>
      <c r="G26" s="400"/>
      <c r="H26" s="379"/>
      <c r="I26" s="379"/>
      <c r="J26" s="379"/>
      <c r="K26" s="379"/>
      <c r="L26" s="379"/>
      <c r="M26" s="379"/>
      <c r="N26" s="379"/>
    </row>
    <row r="27" spans="1:14" s="380" customFormat="1" ht="14.1" customHeight="1">
      <c r="A27" s="401">
        <v>12</v>
      </c>
      <c r="B27" s="402" t="s">
        <v>203</v>
      </c>
      <c r="C27" s="91" t="s">
        <v>204</v>
      </c>
      <c r="D27" s="378">
        <v>22.49</v>
      </c>
      <c r="E27" s="378">
        <v>20.99</v>
      </c>
      <c r="F27" s="403">
        <v>19.989999999999998</v>
      </c>
      <c r="G27" s="400"/>
      <c r="H27" s="379"/>
      <c r="I27" s="379"/>
      <c r="J27" s="379"/>
      <c r="K27" s="379"/>
      <c r="L27" s="379"/>
      <c r="M27" s="379"/>
      <c r="N27" s="379"/>
    </row>
    <row r="28" spans="1:14" s="380" customFormat="1" ht="14.1" customHeight="1">
      <c r="A28" s="401">
        <v>13</v>
      </c>
      <c r="B28" s="402" t="s">
        <v>205</v>
      </c>
      <c r="C28" s="91" t="s">
        <v>206</v>
      </c>
      <c r="D28" s="378">
        <v>22.49</v>
      </c>
      <c r="E28" s="378">
        <v>20.99</v>
      </c>
      <c r="F28" s="403">
        <v>19.989999999999998</v>
      </c>
      <c r="G28" s="400"/>
      <c r="H28" s="379"/>
      <c r="I28" s="379"/>
      <c r="J28" s="379"/>
      <c r="K28" s="379"/>
      <c r="L28" s="379"/>
      <c r="M28" s="379"/>
      <c r="N28" s="379"/>
    </row>
    <row r="29" spans="1:14" s="380" customFormat="1" ht="14.1" customHeight="1">
      <c r="A29" s="401">
        <v>14</v>
      </c>
      <c r="B29" s="405" t="s">
        <v>207</v>
      </c>
      <c r="C29" s="91" t="s">
        <v>208</v>
      </c>
      <c r="D29" s="378">
        <v>22.49</v>
      </c>
      <c r="E29" s="378">
        <v>20.99</v>
      </c>
      <c r="F29" s="403">
        <v>19.989999999999998</v>
      </c>
      <c r="G29" s="400"/>
      <c r="H29" s="379"/>
      <c r="I29" s="379"/>
      <c r="J29" s="379"/>
      <c r="K29" s="379"/>
      <c r="L29" s="379"/>
      <c r="M29" s="379"/>
      <c r="N29" s="379"/>
    </row>
    <row r="30" spans="1:14" s="380" customFormat="1" ht="14.1" customHeight="1">
      <c r="A30" s="401">
        <v>15</v>
      </c>
      <c r="B30" s="404" t="s">
        <v>16</v>
      </c>
      <c r="C30" s="91" t="s">
        <v>209</v>
      </c>
      <c r="D30" s="378">
        <v>22.49</v>
      </c>
      <c r="E30" s="378">
        <v>20.99</v>
      </c>
      <c r="F30" s="403">
        <v>19.989999999999998</v>
      </c>
      <c r="G30" s="400"/>
      <c r="H30" s="379"/>
      <c r="I30" s="379"/>
      <c r="J30" s="379"/>
      <c r="K30" s="379"/>
      <c r="L30" s="379"/>
      <c r="M30" s="379"/>
      <c r="N30" s="379"/>
    </row>
    <row r="31" spans="1:14" s="380" customFormat="1" ht="14.1" customHeight="1">
      <c r="A31" s="401">
        <v>16</v>
      </c>
      <c r="B31" s="404" t="s">
        <v>210</v>
      </c>
      <c r="C31" s="91" t="s">
        <v>211</v>
      </c>
      <c r="D31" s="378">
        <v>22.49</v>
      </c>
      <c r="E31" s="378">
        <v>20.99</v>
      </c>
      <c r="F31" s="403">
        <v>19.989999999999998</v>
      </c>
      <c r="G31" s="400"/>
      <c r="H31" s="379"/>
      <c r="I31" s="379"/>
      <c r="J31" s="379"/>
      <c r="K31" s="379"/>
      <c r="L31" s="379"/>
      <c r="M31" s="379"/>
      <c r="N31" s="379"/>
    </row>
    <row r="32" spans="1:14" s="380" customFormat="1" ht="14.1" customHeight="1">
      <c r="A32" s="401">
        <v>17</v>
      </c>
      <c r="B32" s="402" t="s">
        <v>212</v>
      </c>
      <c r="C32" s="91" t="s">
        <v>213</v>
      </c>
      <c r="D32" s="378">
        <v>22.49</v>
      </c>
      <c r="E32" s="378">
        <v>20.99</v>
      </c>
      <c r="F32" s="403">
        <v>19.989999999999998</v>
      </c>
      <c r="G32" s="400"/>
      <c r="H32" s="379"/>
      <c r="I32" s="379"/>
      <c r="J32" s="379"/>
      <c r="K32" s="379"/>
      <c r="L32" s="379"/>
      <c r="M32" s="379"/>
      <c r="N32" s="379"/>
    </row>
    <row r="33" spans="1:14" s="380" customFormat="1" ht="14.1" customHeight="1">
      <c r="A33" s="401">
        <v>18</v>
      </c>
      <c r="B33" s="404" t="s">
        <v>214</v>
      </c>
      <c r="C33" s="91" t="s">
        <v>215</v>
      </c>
      <c r="D33" s="378">
        <v>22.49</v>
      </c>
      <c r="E33" s="378">
        <v>20.99</v>
      </c>
      <c r="F33" s="403">
        <v>19.989999999999998</v>
      </c>
      <c r="G33" s="400"/>
      <c r="H33" s="379"/>
      <c r="I33" s="379"/>
      <c r="J33" s="379"/>
      <c r="K33" s="379"/>
      <c r="L33" s="379"/>
      <c r="M33" s="379"/>
      <c r="N33" s="379"/>
    </row>
    <row r="34" spans="1:14" s="380" customFormat="1" ht="14.1" customHeight="1">
      <c r="A34" s="401">
        <v>19</v>
      </c>
      <c r="B34" s="402" t="s">
        <v>216</v>
      </c>
      <c r="C34" s="91" t="s">
        <v>217</v>
      </c>
      <c r="D34" s="378">
        <v>22.49</v>
      </c>
      <c r="E34" s="378">
        <v>20.99</v>
      </c>
      <c r="F34" s="403">
        <v>19.989999999999998</v>
      </c>
      <c r="G34" s="400"/>
      <c r="H34" s="379"/>
      <c r="I34" s="379"/>
      <c r="J34" s="379"/>
      <c r="K34" s="379"/>
      <c r="L34" s="379"/>
      <c r="M34" s="379"/>
      <c r="N34" s="379"/>
    </row>
    <row r="35" spans="1:14" ht="14.1" customHeight="1">
      <c r="A35" s="401">
        <v>20</v>
      </c>
      <c r="B35" s="404" t="s">
        <v>218</v>
      </c>
      <c r="C35" s="91" t="s">
        <v>219</v>
      </c>
      <c r="D35" s="378">
        <v>22.49</v>
      </c>
      <c r="E35" s="378">
        <v>20.99</v>
      </c>
      <c r="F35" s="403">
        <v>19.989999999999998</v>
      </c>
      <c r="G35" s="147"/>
      <c r="H35" s="147"/>
      <c r="I35" s="147"/>
      <c r="J35" s="147"/>
      <c r="K35" s="147"/>
      <c r="L35" s="147"/>
      <c r="M35" s="147"/>
      <c r="N35" s="147"/>
    </row>
    <row r="36" spans="1:14" ht="14.1" customHeight="1">
      <c r="A36" s="401">
        <v>21</v>
      </c>
      <c r="B36" s="402" t="s">
        <v>220</v>
      </c>
      <c r="C36" s="91" t="s">
        <v>221</v>
      </c>
      <c r="D36" s="378">
        <v>22.49</v>
      </c>
      <c r="E36" s="378">
        <v>20.99</v>
      </c>
      <c r="F36" s="403">
        <v>19.989999999999998</v>
      </c>
      <c r="G36" s="147"/>
      <c r="H36" s="147"/>
      <c r="I36" s="147"/>
      <c r="J36" s="147"/>
      <c r="K36" s="147"/>
      <c r="L36" s="147"/>
      <c r="M36" s="147"/>
      <c r="N36" s="147"/>
    </row>
    <row r="37" spans="1:14" ht="14.1" customHeight="1">
      <c r="A37" s="401">
        <v>22</v>
      </c>
      <c r="B37" s="402" t="s">
        <v>222</v>
      </c>
      <c r="C37" s="91" t="s">
        <v>223</v>
      </c>
      <c r="D37" s="378">
        <v>22.49</v>
      </c>
      <c r="E37" s="378">
        <v>20.99</v>
      </c>
      <c r="F37" s="403">
        <v>19.989999999999998</v>
      </c>
      <c r="G37" s="147"/>
      <c r="H37" s="147"/>
      <c r="I37" s="147"/>
      <c r="J37" s="147"/>
      <c r="K37" s="147"/>
      <c r="L37" s="147"/>
      <c r="M37" s="147"/>
      <c r="N37" s="147"/>
    </row>
    <row r="38" spans="1:14" ht="14.1" customHeight="1">
      <c r="A38" s="401">
        <v>23</v>
      </c>
      <c r="B38" s="402" t="s">
        <v>224</v>
      </c>
      <c r="C38" s="91" t="s">
        <v>206</v>
      </c>
      <c r="D38" s="378">
        <v>22.49</v>
      </c>
      <c r="E38" s="378">
        <v>20.99</v>
      </c>
      <c r="F38" s="403">
        <v>19.989999999999998</v>
      </c>
      <c r="G38" s="147"/>
      <c r="H38" s="147"/>
      <c r="I38" s="147"/>
      <c r="J38" s="147"/>
      <c r="K38" s="147"/>
      <c r="L38" s="147"/>
      <c r="M38" s="147"/>
      <c r="N38" s="147"/>
    </row>
    <row r="39" spans="1:14" ht="14.1" customHeight="1">
      <c r="A39" s="401">
        <v>24</v>
      </c>
      <c r="B39" s="404" t="s">
        <v>225</v>
      </c>
      <c r="C39" s="91" t="s">
        <v>226</v>
      </c>
      <c r="D39" s="378">
        <v>22.49</v>
      </c>
      <c r="E39" s="378">
        <v>20.99</v>
      </c>
      <c r="F39" s="403">
        <v>19.989999999999998</v>
      </c>
      <c r="G39" s="147"/>
      <c r="H39" s="147"/>
      <c r="I39" s="147"/>
      <c r="J39" s="147"/>
      <c r="K39" s="147"/>
      <c r="L39" s="147"/>
      <c r="M39" s="147"/>
      <c r="N39" s="147"/>
    </row>
    <row r="40" spans="1:14" ht="14.1" customHeight="1" thickBot="1">
      <c r="A40" s="406">
        <v>25</v>
      </c>
      <c r="B40" s="407" t="s">
        <v>19</v>
      </c>
      <c r="C40" s="408" t="s">
        <v>227</v>
      </c>
      <c r="D40" s="409">
        <v>22.49</v>
      </c>
      <c r="E40" s="409">
        <v>20.99</v>
      </c>
      <c r="F40" s="410">
        <v>19.989999999999998</v>
      </c>
      <c r="G40" s="147"/>
      <c r="H40" s="147"/>
      <c r="I40" s="147"/>
      <c r="J40" s="147"/>
      <c r="K40" s="147"/>
      <c r="L40" s="147"/>
      <c r="M40" s="147"/>
      <c r="N40" s="147"/>
    </row>
    <row r="41" spans="1:14">
      <c r="A41" s="411"/>
      <c r="B41" s="66"/>
      <c r="C41" s="63"/>
      <c r="D41" s="349"/>
      <c r="E41" s="349"/>
      <c r="F41" s="349"/>
      <c r="G41" s="142"/>
      <c r="H41" s="147"/>
      <c r="I41" s="147"/>
      <c r="M41" s="147"/>
      <c r="N41" s="147"/>
    </row>
    <row r="42" spans="1:14">
      <c r="A42" s="411"/>
      <c r="B42" s="66"/>
      <c r="C42" s="63"/>
      <c r="D42" s="349"/>
      <c r="E42" s="349"/>
      <c r="F42" s="349"/>
      <c r="G42" s="142"/>
      <c r="H42" s="147"/>
      <c r="I42" s="147"/>
      <c r="J42" s="298"/>
      <c r="K42" s="298"/>
      <c r="L42" s="298"/>
      <c r="M42" s="298"/>
    </row>
    <row r="43" spans="1:14">
      <c r="A43" s="411"/>
      <c r="B43" s="66"/>
      <c r="C43" s="63"/>
      <c r="D43" s="349"/>
      <c r="E43" s="349"/>
      <c r="F43" s="349"/>
      <c r="G43" s="142"/>
      <c r="H43" s="147"/>
      <c r="I43" s="147"/>
      <c r="J43" s="298"/>
      <c r="K43" s="298"/>
      <c r="L43" s="298"/>
      <c r="M43" s="298"/>
    </row>
    <row r="44" spans="1:14">
      <c r="A44" s="411"/>
      <c r="B44" s="66"/>
      <c r="C44" s="63"/>
      <c r="D44" s="349"/>
      <c r="E44" s="349"/>
      <c r="F44" s="349"/>
      <c r="G44" s="142"/>
      <c r="H44" s="147"/>
      <c r="I44" s="147"/>
      <c r="J44" s="298"/>
      <c r="K44" s="298"/>
      <c r="L44" s="298"/>
      <c r="M44" s="298"/>
    </row>
    <row r="45" spans="1:14">
      <c r="A45" s="411"/>
      <c r="B45" s="66"/>
      <c r="C45" s="63"/>
      <c r="D45" s="349"/>
      <c r="E45" s="349"/>
      <c r="F45" s="349"/>
      <c r="G45" s="142"/>
      <c r="H45" s="147"/>
      <c r="I45" s="147"/>
      <c r="J45" s="298"/>
      <c r="K45" s="298"/>
      <c r="L45" s="298"/>
      <c r="M45" s="298"/>
    </row>
    <row r="46" spans="1:14">
      <c r="A46" s="411"/>
      <c r="B46" s="66"/>
      <c r="C46" s="63"/>
      <c r="D46" s="349"/>
      <c r="E46" s="349"/>
      <c r="F46" s="349"/>
      <c r="G46" s="142"/>
      <c r="H46" s="147"/>
      <c r="I46" s="147"/>
    </row>
    <row r="47" spans="1:14">
      <c r="A47" s="411"/>
      <c r="B47" s="66"/>
      <c r="C47" s="63"/>
      <c r="D47" s="349"/>
      <c r="E47" s="349"/>
      <c r="F47" s="349"/>
      <c r="G47" s="142"/>
      <c r="H47" s="147"/>
      <c r="I47" s="147"/>
    </row>
    <row r="48" spans="1:14">
      <c r="A48" s="411"/>
      <c r="B48" s="66"/>
      <c r="C48" s="63"/>
      <c r="D48" s="349"/>
      <c r="E48" s="349"/>
      <c r="F48" s="349"/>
      <c r="G48" s="142"/>
      <c r="H48" s="147"/>
      <c r="I48" s="147"/>
    </row>
    <row r="49" spans="1:9">
      <c r="A49" s="411"/>
      <c r="B49" s="66"/>
      <c r="C49" s="63"/>
      <c r="D49" s="349"/>
      <c r="E49" s="349"/>
      <c r="F49" s="349"/>
      <c r="G49" s="142"/>
      <c r="H49" s="147"/>
      <c r="I49" s="147"/>
    </row>
    <row r="50" spans="1:9">
      <c r="A50" s="411"/>
      <c r="B50" s="66"/>
      <c r="C50" s="63"/>
      <c r="D50" s="349"/>
      <c r="E50" s="349"/>
      <c r="F50" s="349"/>
      <c r="G50" s="142"/>
      <c r="H50" s="147"/>
      <c r="I50" s="147"/>
    </row>
    <row r="51" spans="1:9">
      <c r="A51" s="411"/>
      <c r="B51" s="66"/>
      <c r="C51" s="63"/>
      <c r="D51" s="349"/>
      <c r="E51" s="349"/>
      <c r="F51" s="349"/>
      <c r="G51" s="142"/>
      <c r="H51" s="147"/>
      <c r="I51" s="147"/>
    </row>
    <row r="52" spans="1:9">
      <c r="A52" s="411"/>
      <c r="B52" s="66"/>
      <c r="C52" s="63"/>
      <c r="D52" s="349"/>
      <c r="E52" s="349"/>
      <c r="F52" s="349"/>
      <c r="G52" s="142"/>
      <c r="H52" s="147"/>
      <c r="I52" s="147"/>
    </row>
    <row r="53" spans="1:9">
      <c r="A53" s="411"/>
      <c r="B53" s="66"/>
      <c r="C53" s="63"/>
      <c r="D53" s="349"/>
      <c r="E53" s="349"/>
      <c r="F53" s="349"/>
      <c r="G53" s="142"/>
      <c r="H53" s="147"/>
      <c r="I53" s="147"/>
    </row>
    <row r="54" spans="1:9">
      <c r="A54" s="411"/>
      <c r="B54" s="66"/>
      <c r="C54" s="63"/>
      <c r="D54" s="349"/>
      <c r="E54" s="349"/>
      <c r="F54" s="349"/>
      <c r="G54" s="142"/>
      <c r="H54" s="147"/>
      <c r="I54" s="147"/>
    </row>
    <row r="55" spans="1:9">
      <c r="A55" s="412"/>
      <c r="B55" s="413"/>
      <c r="C55" s="382"/>
      <c r="D55" s="414"/>
      <c r="E55" s="414"/>
      <c r="F55" s="414"/>
      <c r="G55" s="142"/>
      <c r="H55" s="147"/>
      <c r="I55" s="147"/>
    </row>
    <row r="56" spans="1:9">
      <c r="A56" s="412"/>
      <c r="B56" s="413"/>
      <c r="C56" s="382"/>
      <c r="D56" s="414"/>
      <c r="E56" s="414"/>
      <c r="F56" s="414"/>
      <c r="G56" s="244"/>
    </row>
    <row r="57" spans="1:9">
      <c r="A57" s="412"/>
      <c r="B57" s="413"/>
      <c r="C57" s="382"/>
      <c r="D57" s="414"/>
      <c r="E57" s="414"/>
      <c r="F57" s="414"/>
      <c r="G57" s="244"/>
    </row>
    <row r="58" spans="1:9">
      <c r="A58" s="412"/>
      <c r="B58" s="413"/>
      <c r="C58" s="382"/>
      <c r="D58" s="414"/>
      <c r="E58" s="414"/>
      <c r="F58" s="414"/>
      <c r="G58" s="244"/>
    </row>
    <row r="59" spans="1:9">
      <c r="A59" s="412"/>
      <c r="B59" s="413"/>
      <c r="C59" s="382"/>
      <c r="D59" s="414"/>
      <c r="E59" s="414"/>
      <c r="F59" s="414"/>
      <c r="G59" s="244"/>
    </row>
    <row r="60" spans="1:9">
      <c r="A60" s="412"/>
      <c r="B60" s="413"/>
      <c r="C60" s="382"/>
      <c r="D60" s="414"/>
      <c r="E60" s="414"/>
      <c r="F60" s="414"/>
      <c r="G60" s="244"/>
    </row>
    <row r="61" spans="1:9">
      <c r="A61" s="412"/>
      <c r="B61" s="413"/>
      <c r="C61" s="382"/>
      <c r="D61" s="414"/>
      <c r="E61" s="414"/>
      <c r="F61" s="414"/>
      <c r="G61" s="244"/>
    </row>
    <row r="62" spans="1:9">
      <c r="A62" s="412"/>
      <c r="B62" s="413"/>
      <c r="C62" s="382"/>
      <c r="D62" s="414"/>
      <c r="E62" s="414"/>
      <c r="F62" s="414"/>
      <c r="G62" s="244"/>
    </row>
    <row r="63" spans="1:9">
      <c r="A63" s="412"/>
      <c r="B63" s="413"/>
      <c r="C63" s="382"/>
      <c r="D63" s="414"/>
      <c r="E63" s="414"/>
      <c r="F63" s="414"/>
      <c r="G63" s="244"/>
    </row>
    <row r="64" spans="1:9">
      <c r="A64" s="244"/>
      <c r="B64" s="244"/>
      <c r="C64" s="244"/>
      <c r="D64" s="244"/>
      <c r="E64" s="244"/>
      <c r="F64" s="244"/>
      <c r="G64" s="244"/>
    </row>
    <row r="65" spans="1:7">
      <c r="A65" s="244"/>
      <c r="B65" s="244"/>
      <c r="C65" s="244"/>
      <c r="D65" s="244"/>
      <c r="E65" s="244"/>
      <c r="F65" s="244"/>
      <c r="G65" s="244"/>
    </row>
    <row r="66" spans="1:7">
      <c r="A66" s="244"/>
      <c r="B66" s="244"/>
      <c r="C66" s="244"/>
      <c r="D66" s="244"/>
      <c r="E66" s="244"/>
      <c r="F66" s="244"/>
      <c r="G66" s="244"/>
    </row>
    <row r="67" spans="1:7">
      <c r="B67" s="244"/>
      <c r="C67" s="244"/>
      <c r="D67" s="244"/>
      <c r="E67" s="244"/>
      <c r="F67" s="244"/>
      <c r="G67" s="244"/>
    </row>
    <row r="68" spans="1:7">
      <c r="B68" s="244"/>
      <c r="C68" s="244"/>
      <c r="D68" s="244"/>
      <c r="E68" s="244"/>
      <c r="F68" s="244"/>
      <c r="G68" s="244"/>
    </row>
    <row r="69" spans="1:7">
      <c r="B69" s="244"/>
      <c r="C69" s="244"/>
      <c r="D69" s="244"/>
      <c r="E69" s="244"/>
      <c r="F69" s="244"/>
      <c r="G69" s="244"/>
    </row>
    <row r="70" spans="1:7">
      <c r="B70" s="244"/>
      <c r="C70" s="244"/>
      <c r="D70" s="244"/>
      <c r="E70" s="244"/>
      <c r="F70" s="244"/>
      <c r="G70" s="244"/>
    </row>
    <row r="71" spans="1:7">
      <c r="B71" s="244"/>
      <c r="C71" s="244"/>
      <c r="D71" s="244"/>
      <c r="E71" s="244"/>
      <c r="F71" s="244"/>
      <c r="G71" s="244"/>
    </row>
    <row r="72" spans="1:7">
      <c r="B72" s="244"/>
      <c r="C72" s="244"/>
      <c r="D72" s="244"/>
      <c r="E72" s="244"/>
      <c r="F72" s="244"/>
      <c r="G72" s="244"/>
    </row>
    <row r="73" spans="1:7">
      <c r="B73" s="244"/>
      <c r="C73" s="244"/>
      <c r="D73" s="244"/>
      <c r="E73" s="244"/>
      <c r="F73" s="244"/>
      <c r="G73" s="244"/>
    </row>
    <row r="133" spans="5:5">
      <c r="E133" s="415"/>
    </row>
  </sheetData>
  <mergeCells count="7">
    <mergeCell ref="A14:C14"/>
    <mergeCell ref="A6:F6"/>
    <mergeCell ref="A7:F7"/>
    <mergeCell ref="A8:F8"/>
    <mergeCell ref="A9:F9"/>
    <mergeCell ref="B10:F10"/>
    <mergeCell ref="A12:F12"/>
  </mergeCells>
  <printOptions horizontalCentered="1" verticalCentered="1"/>
  <pageMargins left="0.59055118110236227" right="0.51181102362204722" top="0.98425196850393704" bottom="0.98425196850393704" header="0" footer="0"/>
  <pageSetup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R-SC </vt:lpstr>
      <vt:lpstr>R-AS</vt:lpstr>
      <vt:lpstr>A3</vt:lpstr>
      <vt:lpstr>A4</vt:lpstr>
      <vt:lpstr>A7 </vt:lpstr>
      <vt:lpstr>C10</vt:lpstr>
      <vt:lpstr>'A3'!Área_de_impresión</vt:lpstr>
      <vt:lpstr>'A4'!Área_de_impresión</vt:lpstr>
      <vt:lpstr>'A7 '!Área_de_impresión</vt:lpstr>
      <vt:lpstr>'C10'!Área_de_impresión</vt:lpstr>
      <vt:lpstr>'R-AS'!Área_de_impresión</vt:lpstr>
      <vt:lpstr>'R-SC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combustibles</dc:creator>
  <cp:lastModifiedBy>combustibles</cp:lastModifiedBy>
  <dcterms:created xsi:type="dcterms:W3CDTF">2015-02-09T21:15:50Z</dcterms:created>
  <dcterms:modified xsi:type="dcterms:W3CDTF">2015-02-09T21:22:17Z</dcterms:modified>
</cp:coreProperties>
</file>